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бюджета'!$6:$7</definedName>
  </definedNames>
  <calcPr fullCalcOnLoad="1"/>
</workbook>
</file>

<file path=xl/sharedStrings.xml><?xml version="1.0" encoding="utf-8"?>
<sst xmlns="http://schemas.openxmlformats.org/spreadsheetml/2006/main" count="138" uniqueCount="75">
  <si>
    <t>комитет финансов Администрации Окуловского муниципального района</t>
  </si>
  <si>
    <t>за период с 01.01.2015г. по 31.12.2015г.</t>
  </si>
  <si>
    <t>Единица измерения: руб.</t>
  </si>
  <si>
    <t>Наименование показателя</t>
  </si>
  <si>
    <t>Ц.ст.</t>
  </si>
  <si>
    <t>#Н/Д</t>
  </si>
  <si>
    <t>Уточненный лимит БО</t>
  </si>
  <si>
    <t>Финансирование</t>
  </si>
  <si>
    <t>Касс. расход</t>
  </si>
  <si>
    <t xml:space="preserve">    Муниципальная программа "Управление муниципальными финансами в Окуловском муниципальном районе на 2014-2020 годы"</t>
  </si>
  <si>
    <t>0100000</t>
  </si>
  <si>
    <t xml:space="preserve">      Подпрограмма "Организация и обеспечение осуществления бюджетного процесса, управление муниципальным долгом Окуловского муниципального района на 2014-2020 годы" муниципальной программы "Управление муниципальными финансами Окуловского муниципального района на 2014-2020 годы"</t>
  </si>
  <si>
    <t>0110000</t>
  </si>
  <si>
    <t xml:space="preserve">      Подпрограмма "Финансовая поддержка муниципальных образований Окуловского муниципального района на 2014-2020 годы" муниципальной программы "Управление муниципальными финансами Окуловского муниципального района на 2014-2020 годы"</t>
  </si>
  <si>
    <t>0120000</t>
  </si>
  <si>
    <t xml:space="preserve">      Подпрограмма "Повышение эффективности бюджетных расходов Окуловского муниципального района на 2014-2020 годы" муниципальной программы "Управление муниципальными финансами Окуловского муниципального района на 2014-2020 годы"</t>
  </si>
  <si>
    <t>0130000</t>
  </si>
  <si>
    <t xml:space="preserve">    Муниципальная программа "Развитие муниципальной службы в Администрации Окуловского муниципального района на 2015-2017 годы"</t>
  </si>
  <si>
    <t>0200000</t>
  </si>
  <si>
    <t xml:space="preserve">    Муниципальная программа   "Доступная среда" в Окуловском муниципальном районе на 2015-2017 годы</t>
  </si>
  <si>
    <t>0300000</t>
  </si>
  <si>
    <t>0400000</t>
  </si>
  <si>
    <t xml:space="preserve">      Муниципальная программа "Развитие архивного дела в Окуловском муниципальном районе на 2015 год"</t>
  </si>
  <si>
    <t xml:space="preserve">    Муниципальная программа "Развитие информационного общества и формирование электронного правительства в Окуловском муниципальном районе на 2014-2017 годы"</t>
  </si>
  <si>
    <t>0500000</t>
  </si>
  <si>
    <t xml:space="preserve">    Муниципальная программа "Развитие сельского хозяйства в Окуловском муниципальном районе на 2014-2020 годы"</t>
  </si>
  <si>
    <t>0800000</t>
  </si>
  <si>
    <t xml:space="preserve">    Муниципальная программа "Развитие системы управления муниципальным имуществом в Окуловском муниципальном районе на 2014-2017 годы"</t>
  </si>
  <si>
    <t>1000000</t>
  </si>
  <si>
    <t xml:space="preserve">    Муниципальная программа  «Обеспечение экономического развития Окуловского муниципального района на 2015-2017 годы»</t>
  </si>
  <si>
    <t>1100000</t>
  </si>
  <si>
    <t xml:space="preserve">      Подпрограмма «Развитие торговли в Окуловском муниципальном районе»</t>
  </si>
  <si>
    <t>1120000</t>
  </si>
  <si>
    <t xml:space="preserve">      Подпрограмма «Развитие малого и среднего предпринимательства в Окуловском муниципальном районе»</t>
  </si>
  <si>
    <t>1130000</t>
  </si>
  <si>
    <t xml:space="preserve">    Муниципальная программа "Развитие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2015-2017 годы"</t>
  </si>
  <si>
    <t>1200000</t>
  </si>
  <si>
    <t xml:space="preserve">    Муниципальная программа "Ремонт и содержание автомобильных дорог общего пользования местного значения на территории Окуловского городского поселения на 2015-2017 годы"</t>
  </si>
  <si>
    <t>1300000</t>
  </si>
  <si>
    <t xml:space="preserve">    Муниципальная программа "Развитие образования в Окуловском муниципальном районе на 2014-2020 годы"</t>
  </si>
  <si>
    <t>1400000</t>
  </si>
  <si>
    <t xml:space="preserve">      Подпрограмма "Развитие дошкольного и общего образования в Окуловском муниципальном районе" муниципальной программы "Развитие образования в Окуловском муниципальном районе на 2014-2020 годы"</t>
  </si>
  <si>
    <t>1410000</t>
  </si>
  <si>
    <t xml:space="preserve">      Подпрограмма "Развитие дополнительного образования в Окуловском муниципальном районе" муниципальной программы "Развитие образования в Окуловском муниципальном районе на 2014-2020 годы"</t>
  </si>
  <si>
    <t>1420000</t>
  </si>
  <si>
    <t xml:space="preserve">      Подпрограмма "Вовлечение молодежи Окуловского муниципального района в социальную практику" муниципальной программы "Развитие образования в Окуловском муниципальном районе на 2014-2020 годы"</t>
  </si>
  <si>
    <t>1430000</t>
  </si>
  <si>
    <t xml:space="preserve">      Подпрограмма «Патриотическое воспитание населения Окуловского муниципального района» муниципальной программы  "Развитие образования в Окуловском муниципальном районе на 2014-2020 годы"</t>
  </si>
  <si>
    <t>1440000</t>
  </si>
  <si>
    <t xml:space="preserve">      Подпрограмма "Организация отдыха, оздоровления, занятости детей и подростков в каникулярное время" муниципальной программы "Развитие образования в Окуловском муниципальном районе на 2014-2020 годы"</t>
  </si>
  <si>
    <t>1460000</t>
  </si>
  <si>
    <t xml:space="preserve">      Подпрограмма "Обеспечение реализации муниципальной программы в области образования и молодежной политики Окуловского муниципального района" муниципальной программы "Развитие образования в Окуловском муниципальном районе на 2014-2020 годы"</t>
  </si>
  <si>
    <t>1470000</t>
  </si>
  <si>
    <t xml:space="preserve">    Муниципальная программа "Развитие культуры и туризма в Окуловском муниципальном районе на 2014-2020 годы"</t>
  </si>
  <si>
    <t>1600000</t>
  </si>
  <si>
    <t xml:space="preserve">      Подпрограмма "Сохранение и развитие культуры Окуловского муниципального района на 2014-2020 годы" муниципальной программы "Развитие культуры и туризма в Окуловском муниципальном районе на 2014-2020 годы"</t>
  </si>
  <si>
    <t>1610000</t>
  </si>
  <si>
    <t xml:space="preserve">      Подпрограмма "Развитие дополнительного образования в сфере культуры в Окуловском муниципальном районе на 2014-2020 годы" муниципальной программы "Развитие культуры и туризма в Окуловском муниципальном районе на 2014-2020 годы"</t>
  </si>
  <si>
    <t>1620000</t>
  </si>
  <si>
    <t xml:space="preserve">      Подпрограмма "Развитие туризма в Окуловском муниципальном районе на 2014-2020 годы" муниципальной программы "Развитие культуры и туризма в Окуловском муниципальном районе на 2014 - 2020 годы"</t>
  </si>
  <si>
    <t>1630000</t>
  </si>
  <si>
    <t xml:space="preserve">      Подпрограмма "Обеспечение реализации муниципальной программы "Развитие культуры и туризма в Окуловском муниципальном районе на 2014 - 2020 годы" муниципальной программы "Развитие культуры и туризма в Окуловском муниципальном районе на 2014 - 2020 годы"</t>
  </si>
  <si>
    <t>1640000</t>
  </si>
  <si>
    <t xml:space="preserve">    Муниципальная программа «Развитие физической культуры и спорта в Окуловском муниципальном районе на 2014-2020 годы»</t>
  </si>
  <si>
    <t>2000000</t>
  </si>
  <si>
    <t xml:space="preserve">    Муниципальная программа «Капитальный ремонт плотины "Верхняя" на реке Перетна Нижнего водохранилища в Окуловском районе Новгородской области на 2015-2016 годы»</t>
  </si>
  <si>
    <t>2200000</t>
  </si>
  <si>
    <t xml:space="preserve">    Муниципальная программа "Капитальный ремонт муниципального жилого фонда в Окуловском муниципальном районе на 2015-2017 годы"</t>
  </si>
  <si>
    <t>2300000</t>
  </si>
  <si>
    <t>ВСЕГО РАСХОДОВ:</t>
  </si>
  <si>
    <t xml:space="preserve">Исполнение </t>
  </si>
  <si>
    <t>Анализ исполнения муниципальных программ</t>
  </si>
  <si>
    <t>область</t>
  </si>
  <si>
    <t>район</t>
  </si>
  <si>
    <t>федерация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</si>
</sst>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2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28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2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52">
    <xf numFmtId="0" fontId="0" fillId="2" borderId="0" xfId="0" applyFont="1" applyFill="1" applyAlignment="1">
      <alignment/>
    </xf>
    <xf numFmtId="0" fontId="39" fillId="2" borderId="0" xfId="0" applyFont="1" applyFill="1" applyAlignment="1">
      <alignment/>
    </xf>
    <xf numFmtId="0" fontId="40" fillId="2" borderId="0" xfId="0" applyFont="1" applyFill="1" applyAlignment="1">
      <alignment horizontal="center"/>
    </xf>
    <xf numFmtId="0" fontId="41" fillId="2" borderId="10" xfId="0" applyFont="1" applyFill="1" applyBorder="1" applyAlignment="1">
      <alignment vertical="top" wrapText="1"/>
    </xf>
    <xf numFmtId="49" fontId="39" fillId="2" borderId="10" xfId="0" applyNumberFormat="1" applyFont="1" applyFill="1" applyBorder="1" applyAlignment="1">
      <alignment horizontal="center" vertical="top" shrinkToFit="1"/>
    </xf>
    <xf numFmtId="4" fontId="41" fillId="34" borderId="10" xfId="0" applyNumberFormat="1" applyFont="1" applyFill="1" applyBorder="1" applyAlignment="1">
      <alignment horizontal="right" vertical="top" shrinkToFit="1"/>
    </xf>
    <xf numFmtId="4" fontId="41" fillId="32" borderId="10" xfId="0" applyNumberFormat="1" applyFont="1" applyFill="1" applyBorder="1" applyAlignment="1">
      <alignment horizontal="right" vertical="top" shrinkToFit="1"/>
    </xf>
    <xf numFmtId="49" fontId="41" fillId="2" borderId="10" xfId="0" applyNumberFormat="1" applyFont="1" applyFill="1" applyBorder="1" applyAlignment="1">
      <alignment horizontal="center" vertical="top" shrinkToFit="1"/>
    </xf>
    <xf numFmtId="0" fontId="39" fillId="2" borderId="10" xfId="0" applyFont="1" applyFill="1" applyBorder="1" applyAlignment="1">
      <alignment vertical="top" wrapText="1"/>
    </xf>
    <xf numFmtId="4" fontId="39" fillId="34" borderId="10" xfId="0" applyNumberFormat="1" applyFont="1" applyFill="1" applyBorder="1" applyAlignment="1">
      <alignment horizontal="right" vertical="top" shrinkToFit="1"/>
    </xf>
    <xf numFmtId="49" fontId="39" fillId="35" borderId="10" xfId="52" applyNumberFormat="1" applyFont="1" applyFill="1" applyBorder="1" applyAlignment="1">
      <alignment horizontal="center" vertical="top" shrinkToFit="1"/>
      <protection/>
    </xf>
    <xf numFmtId="49" fontId="39" fillId="36" borderId="10" xfId="53" applyNumberFormat="1" applyFont="1" applyFill="1" applyBorder="1" applyAlignment="1">
      <alignment horizontal="center" vertical="top" shrinkToFit="1"/>
      <protection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horizontal="center" wrapText="1"/>
    </xf>
    <xf numFmtId="0" fontId="40" fillId="0" borderId="0" xfId="0" applyFont="1" applyFill="1" applyAlignment="1">
      <alignment horizontal="center"/>
    </xf>
    <xf numFmtId="0" fontId="39" fillId="0" borderId="10" xfId="0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right" vertical="top" shrinkToFit="1"/>
    </xf>
    <xf numFmtId="10" fontId="41" fillId="0" borderId="10" xfId="0" applyNumberFormat="1" applyFont="1" applyFill="1" applyBorder="1" applyAlignment="1">
      <alignment horizontal="right" vertical="top" shrinkToFit="1"/>
    </xf>
    <xf numFmtId="4" fontId="39" fillId="0" borderId="10" xfId="0" applyNumberFormat="1" applyFont="1" applyFill="1" applyBorder="1" applyAlignment="1">
      <alignment horizontal="right" vertical="top" shrinkToFit="1"/>
    </xf>
    <xf numFmtId="10" fontId="39" fillId="0" borderId="10" xfId="0" applyNumberFormat="1" applyFont="1" applyFill="1" applyBorder="1" applyAlignment="1">
      <alignment horizontal="right" vertical="top" shrinkToFit="1"/>
    </xf>
    <xf numFmtId="0" fontId="39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49" fontId="39" fillId="37" borderId="10" xfId="52" applyNumberFormat="1" applyFont="1" applyFill="1" applyBorder="1" applyAlignment="1">
      <alignment horizontal="center" vertical="top" shrinkToFit="1"/>
      <protection/>
    </xf>
    <xf numFmtId="0" fontId="0" fillId="2" borderId="0" xfId="0" applyFont="1" applyFill="1" applyAlignment="1">
      <alignment/>
    </xf>
    <xf numFmtId="0" fontId="0" fillId="0" borderId="10" xfId="0" applyFont="1" applyFill="1" applyBorder="1" applyAlignment="1">
      <alignment/>
    </xf>
    <xf numFmtId="49" fontId="41" fillId="37" borderId="10" xfId="54" applyNumberFormat="1" applyFont="1" applyFill="1" applyBorder="1" applyAlignment="1">
      <alignment horizontal="center" vertical="top" shrinkToFit="1"/>
      <protection/>
    </xf>
    <xf numFmtId="4" fontId="2" fillId="37" borderId="10" xfId="0" applyNumberFormat="1" applyFont="1" applyFill="1" applyBorder="1" applyAlignment="1">
      <alignment/>
    </xf>
    <xf numFmtId="10" fontId="2" fillId="37" borderId="10" xfId="0" applyNumberFormat="1" applyFont="1" applyFill="1" applyBorder="1" applyAlignment="1">
      <alignment/>
    </xf>
    <xf numFmtId="49" fontId="41" fillId="35" borderId="10" xfId="54" applyNumberFormat="1" applyFont="1" applyFill="1" applyBorder="1" applyAlignment="1">
      <alignment horizontal="center" vertical="top" shrinkToFit="1"/>
      <protection/>
    </xf>
    <xf numFmtId="4" fontId="2" fillId="35" borderId="10" xfId="0" applyNumberFormat="1" applyFont="1" applyFill="1" applyBorder="1" applyAlignment="1">
      <alignment/>
    </xf>
    <xf numFmtId="10" fontId="2" fillId="35" borderId="10" xfId="0" applyNumberFormat="1" applyFont="1" applyFill="1" applyBorder="1" applyAlignment="1">
      <alignment/>
    </xf>
    <xf numFmtId="49" fontId="41" fillId="36" borderId="10" xfId="54" applyNumberFormat="1" applyFont="1" applyFill="1" applyBorder="1" applyAlignment="1">
      <alignment horizontal="center" vertical="top" shrinkToFit="1"/>
      <protection/>
    </xf>
    <xf numFmtId="4" fontId="2" fillId="36" borderId="10" xfId="0" applyNumberFormat="1" applyFont="1" applyFill="1" applyBorder="1" applyAlignment="1">
      <alignment/>
    </xf>
    <xf numFmtId="10" fontId="2" fillId="36" borderId="10" xfId="0" applyNumberFormat="1" applyFont="1" applyFill="1" applyBorder="1" applyAlignment="1">
      <alignment/>
    </xf>
    <xf numFmtId="4" fontId="39" fillId="36" borderId="10" xfId="0" applyNumberFormat="1" applyFont="1" applyFill="1" applyBorder="1" applyAlignment="1">
      <alignment horizontal="right" vertical="top" shrinkToFit="1"/>
    </xf>
    <xf numFmtId="10" fontId="39" fillId="36" borderId="10" xfId="0" applyNumberFormat="1" applyFont="1" applyFill="1" applyBorder="1" applyAlignment="1">
      <alignment horizontal="right" vertical="top" shrinkToFit="1"/>
    </xf>
    <xf numFmtId="4" fontId="39" fillId="35" borderId="10" xfId="0" applyNumberFormat="1" applyFont="1" applyFill="1" applyBorder="1" applyAlignment="1">
      <alignment horizontal="right" vertical="top" shrinkToFit="1"/>
    </xf>
    <xf numFmtId="10" fontId="39" fillId="35" borderId="10" xfId="0" applyNumberFormat="1" applyFont="1" applyFill="1" applyBorder="1" applyAlignment="1">
      <alignment horizontal="right" vertical="top" shrinkToFit="1"/>
    </xf>
    <xf numFmtId="4" fontId="39" fillId="37" borderId="10" xfId="0" applyNumberFormat="1" applyFont="1" applyFill="1" applyBorder="1" applyAlignment="1">
      <alignment horizontal="right" vertical="top" shrinkToFit="1"/>
    </xf>
    <xf numFmtId="10" fontId="39" fillId="37" borderId="10" xfId="0" applyNumberFormat="1" applyFont="1" applyFill="1" applyBorder="1" applyAlignment="1">
      <alignment horizontal="right" vertical="top" shrinkToFit="1"/>
    </xf>
    <xf numFmtId="4" fontId="0" fillId="0" borderId="0" xfId="0" applyNumberFormat="1" applyFont="1" applyFill="1" applyAlignment="1">
      <alignment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0" fontId="39" fillId="2" borderId="12" xfId="0" applyFont="1" applyFill="1" applyBorder="1" applyAlignment="1">
      <alignment horizontal="center" vertical="center" wrapText="1"/>
    </xf>
    <xf numFmtId="0" fontId="41" fillId="2" borderId="13" xfId="0" applyFont="1" applyFill="1" applyBorder="1" applyAlignment="1">
      <alignment horizontal="left"/>
    </xf>
    <xf numFmtId="0" fontId="41" fillId="2" borderId="14" xfId="0" applyFont="1" applyFill="1" applyBorder="1" applyAlignment="1">
      <alignment horizontal="left"/>
    </xf>
    <xf numFmtId="0" fontId="41" fillId="2" borderId="15" xfId="0" applyFont="1" applyFill="1" applyBorder="1" applyAlignment="1">
      <alignment horizontal="left"/>
    </xf>
    <xf numFmtId="0" fontId="39" fillId="2" borderId="0" xfId="0" applyFont="1" applyFill="1" applyAlignment="1">
      <alignment wrapText="1"/>
    </xf>
    <xf numFmtId="0" fontId="40" fillId="2" borderId="0" xfId="0" applyFont="1" applyFill="1" applyAlignment="1">
      <alignment horizontal="center" wrapText="1"/>
    </xf>
    <xf numFmtId="0" fontId="40" fillId="2" borderId="0" xfId="0" applyFont="1" applyFill="1" applyAlignment="1">
      <alignment horizontal="center"/>
    </xf>
    <xf numFmtId="0" fontId="39" fillId="2" borderId="16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4" xfId="53"/>
    <cellStyle name="Обычный 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6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AF9" sqref="AF9"/>
    </sheetView>
  </sheetViews>
  <sheetFormatPr defaultColWidth="9.00390625" defaultRowHeight="12.75" outlineLevelRow="2"/>
  <cols>
    <col min="1" max="1" width="40.00390625" style="0" customWidth="1"/>
    <col min="2" max="2" width="7.75390625" style="0" customWidth="1"/>
    <col min="3" max="5" width="11.125" style="0" hidden="1" customWidth="1"/>
    <col min="6" max="6" width="13.625" style="0" hidden="1" customWidth="1"/>
    <col min="7" max="8" width="14.75390625" style="0" hidden="1" customWidth="1"/>
    <col min="9" max="15" width="11.75390625" style="0" hidden="1" customWidth="1"/>
    <col min="16" max="16" width="13.625" style="21" customWidth="1"/>
    <col min="17" max="20" width="11.75390625" style="21" hidden="1" customWidth="1"/>
    <col min="21" max="21" width="13.875" style="21" customWidth="1"/>
    <col min="22" max="22" width="11.75390625" style="21" hidden="1" customWidth="1"/>
    <col min="23" max="23" width="13.875" style="21" bestFit="1" customWidth="1"/>
    <col min="24" max="24" width="11.75390625" style="21" hidden="1" customWidth="1"/>
    <col min="25" max="25" width="8.375" style="21" customWidth="1"/>
    <col min="26" max="26" width="11.75390625" style="0" hidden="1" customWidth="1"/>
  </cols>
  <sheetData>
    <row r="1" spans="1:26" ht="12.75">
      <c r="A1" s="48"/>
      <c r="B1" s="48"/>
      <c r="C1" s="48"/>
      <c r="D1" s="48"/>
      <c r="E1" s="48"/>
      <c r="F1" s="48"/>
      <c r="G1" s="48"/>
      <c r="H1" s="48"/>
      <c r="I1" s="1"/>
      <c r="J1" s="1"/>
      <c r="K1" s="1"/>
      <c r="L1" s="1"/>
      <c r="M1" s="1"/>
      <c r="N1" s="1"/>
      <c r="O1" s="1"/>
      <c r="P1" s="12"/>
      <c r="Q1" s="12"/>
      <c r="R1" s="12"/>
      <c r="S1" s="12"/>
      <c r="T1" s="12"/>
      <c r="U1" s="12"/>
      <c r="V1" s="12"/>
      <c r="W1" s="12"/>
      <c r="X1" s="12"/>
      <c r="Y1" s="12"/>
      <c r="Z1" s="1"/>
    </row>
    <row r="2" spans="1:26" ht="12.75" customHeight="1">
      <c r="A2" s="48" t="s">
        <v>0</v>
      </c>
      <c r="B2" s="48"/>
      <c r="C2" s="48"/>
      <c r="D2" s="48"/>
      <c r="E2" s="48"/>
      <c r="F2" s="48"/>
      <c r="G2" s="48"/>
      <c r="H2" s="48"/>
      <c r="I2" s="1"/>
      <c r="J2" s="1"/>
      <c r="K2" s="1"/>
      <c r="L2" s="1"/>
      <c r="M2" s="1"/>
      <c r="N2" s="1"/>
      <c r="O2" s="1"/>
      <c r="P2" s="12"/>
      <c r="Q2" s="12"/>
      <c r="R2" s="12"/>
      <c r="S2" s="12"/>
      <c r="T2" s="12"/>
      <c r="U2" s="12"/>
      <c r="V2" s="12"/>
      <c r="W2" s="12"/>
      <c r="X2" s="12"/>
      <c r="Y2" s="12"/>
      <c r="Z2" s="1"/>
    </row>
    <row r="3" spans="1:26" ht="15.75" customHeight="1">
      <c r="A3" s="49" t="s">
        <v>71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13"/>
      <c r="Z3" s="2"/>
    </row>
    <row r="4" spans="1:26" ht="15.75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14"/>
      <c r="Z4" s="2"/>
    </row>
    <row r="5" spans="1:26" ht="12.75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26" ht="12.75" customHeight="1">
      <c r="A6" s="43" t="s">
        <v>3</v>
      </c>
      <c r="B6" s="43" t="s">
        <v>4</v>
      </c>
      <c r="C6" s="43" t="s">
        <v>5</v>
      </c>
      <c r="D6" s="43" t="s">
        <v>5</v>
      </c>
      <c r="E6" s="43" t="s">
        <v>5</v>
      </c>
      <c r="F6" s="43" t="s">
        <v>5</v>
      </c>
      <c r="G6" s="43" t="s">
        <v>5</v>
      </c>
      <c r="H6" s="43" t="s">
        <v>5</v>
      </c>
      <c r="I6" s="43" t="s">
        <v>5</v>
      </c>
      <c r="J6" s="43" t="s">
        <v>5</v>
      </c>
      <c r="K6" s="43" t="s">
        <v>5</v>
      </c>
      <c r="L6" s="43" t="s">
        <v>5</v>
      </c>
      <c r="M6" s="43" t="s">
        <v>5</v>
      </c>
      <c r="N6" s="43" t="s">
        <v>5</v>
      </c>
      <c r="O6" s="43" t="s">
        <v>5</v>
      </c>
      <c r="P6" s="41" t="s">
        <v>6</v>
      </c>
      <c r="Q6" s="41" t="s">
        <v>5</v>
      </c>
      <c r="R6" s="41" t="s">
        <v>5</v>
      </c>
      <c r="S6" s="41" t="s">
        <v>5</v>
      </c>
      <c r="T6" s="41" t="s">
        <v>5</v>
      </c>
      <c r="U6" s="41" t="s">
        <v>7</v>
      </c>
      <c r="V6" s="15" t="s">
        <v>5</v>
      </c>
      <c r="W6" s="41" t="s">
        <v>8</v>
      </c>
      <c r="X6" s="15" t="s">
        <v>5</v>
      </c>
      <c r="Y6" s="41" t="s">
        <v>70</v>
      </c>
      <c r="Z6" s="43" t="s">
        <v>5</v>
      </c>
    </row>
    <row r="7" spans="1:26" ht="12.7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2"/>
      <c r="Q7" s="42"/>
      <c r="R7" s="42"/>
      <c r="S7" s="42"/>
      <c r="T7" s="42"/>
      <c r="U7" s="42"/>
      <c r="V7" s="15"/>
      <c r="W7" s="42"/>
      <c r="X7" s="15"/>
      <c r="Y7" s="42"/>
      <c r="Z7" s="44"/>
    </row>
    <row r="8" spans="1:26" ht="63.75">
      <c r="A8" s="3" t="s">
        <v>9</v>
      </c>
      <c r="B8" s="7" t="s">
        <v>10</v>
      </c>
      <c r="C8" s="4"/>
      <c r="D8" s="4"/>
      <c r="E8" s="4"/>
      <c r="F8" s="4"/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16">
        <v>30677003</v>
      </c>
      <c r="Q8" s="16">
        <v>0</v>
      </c>
      <c r="R8" s="16">
        <v>0</v>
      </c>
      <c r="S8" s="16">
        <v>0</v>
      </c>
      <c r="T8" s="16">
        <v>0</v>
      </c>
      <c r="U8" s="16">
        <v>30653829.7</v>
      </c>
      <c r="V8" s="16">
        <v>30653829.7</v>
      </c>
      <c r="W8" s="16">
        <v>30653264.77</v>
      </c>
      <c r="X8" s="16">
        <v>30653264.77</v>
      </c>
      <c r="Y8" s="17">
        <f>W8/P8*100%</f>
        <v>0.9992261880992742</v>
      </c>
      <c r="Z8" s="5">
        <v>0</v>
      </c>
    </row>
    <row r="9" spans="1:26" ht="102" outlineLevel="1">
      <c r="A9" s="8" t="s">
        <v>11</v>
      </c>
      <c r="B9" s="4" t="s">
        <v>12</v>
      </c>
      <c r="C9" s="4"/>
      <c r="D9" s="4"/>
      <c r="E9" s="4"/>
      <c r="F9" s="4"/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18">
        <v>6785299</v>
      </c>
      <c r="Q9" s="18">
        <v>0</v>
      </c>
      <c r="R9" s="18">
        <v>0</v>
      </c>
      <c r="S9" s="18">
        <v>0</v>
      </c>
      <c r="T9" s="18">
        <v>0</v>
      </c>
      <c r="U9" s="18">
        <v>6783153.7</v>
      </c>
      <c r="V9" s="18">
        <v>6783153.7</v>
      </c>
      <c r="W9" s="18">
        <v>6782588.77</v>
      </c>
      <c r="X9" s="18">
        <v>6782588.77</v>
      </c>
      <c r="Y9" s="19">
        <f aca="true" t="shared" si="0" ref="Y9:Y46">W9/P9*100%</f>
        <v>0.9996005732392927</v>
      </c>
      <c r="Z9" s="5">
        <v>0</v>
      </c>
    </row>
    <row r="10" spans="1:26" ht="12.75" outlineLevel="1">
      <c r="A10" s="8"/>
      <c r="B10" s="10" t="s">
        <v>72</v>
      </c>
      <c r="C10" s="4"/>
      <c r="D10" s="4"/>
      <c r="E10" s="4"/>
      <c r="F10" s="4"/>
      <c r="G10" s="9"/>
      <c r="H10" s="9"/>
      <c r="I10" s="9"/>
      <c r="J10" s="9"/>
      <c r="K10" s="9"/>
      <c r="L10" s="9"/>
      <c r="M10" s="9"/>
      <c r="N10" s="9"/>
      <c r="O10" s="9"/>
      <c r="P10" s="36">
        <v>17930</v>
      </c>
      <c r="Q10" s="36">
        <v>0</v>
      </c>
      <c r="R10" s="36">
        <v>0</v>
      </c>
      <c r="S10" s="36">
        <v>0</v>
      </c>
      <c r="T10" s="36">
        <v>0</v>
      </c>
      <c r="U10" s="36">
        <v>17930</v>
      </c>
      <c r="V10" s="36">
        <v>17930</v>
      </c>
      <c r="W10" s="36">
        <v>17916</v>
      </c>
      <c r="X10" s="36">
        <v>17916</v>
      </c>
      <c r="Y10" s="37">
        <f>W10/P10*100%</f>
        <v>0.9992191857222532</v>
      </c>
      <c r="Z10" s="5"/>
    </row>
    <row r="11" spans="1:26" ht="12.75" outlineLevel="1">
      <c r="A11" s="8"/>
      <c r="B11" s="11" t="s">
        <v>73</v>
      </c>
      <c r="C11" s="4"/>
      <c r="D11" s="4"/>
      <c r="E11" s="4"/>
      <c r="F11" s="4"/>
      <c r="G11" s="9"/>
      <c r="H11" s="9"/>
      <c r="I11" s="9"/>
      <c r="J11" s="9"/>
      <c r="K11" s="9"/>
      <c r="L11" s="9"/>
      <c r="M11" s="9"/>
      <c r="N11" s="9"/>
      <c r="O11" s="9"/>
      <c r="P11" s="34">
        <v>6767369</v>
      </c>
      <c r="Q11" s="34">
        <v>0</v>
      </c>
      <c r="R11" s="34">
        <v>0</v>
      </c>
      <c r="S11" s="34">
        <v>0</v>
      </c>
      <c r="T11" s="34">
        <v>0</v>
      </c>
      <c r="U11" s="34">
        <v>6765223.7</v>
      </c>
      <c r="V11" s="34">
        <v>6765223.7</v>
      </c>
      <c r="W11" s="34">
        <v>6764672.77</v>
      </c>
      <c r="X11" s="34"/>
      <c r="Y11" s="35">
        <f>W11/P11*100%</f>
        <v>0.9996015837173944</v>
      </c>
      <c r="Z11" s="5"/>
    </row>
    <row r="12" spans="1:26" ht="76.5" outlineLevel="1">
      <c r="A12" s="8" t="s">
        <v>13</v>
      </c>
      <c r="B12" s="4" t="s">
        <v>14</v>
      </c>
      <c r="C12" s="4"/>
      <c r="D12" s="4"/>
      <c r="E12" s="4"/>
      <c r="F12" s="4"/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18">
        <v>23815400</v>
      </c>
      <c r="Q12" s="18">
        <v>0</v>
      </c>
      <c r="R12" s="18">
        <v>0</v>
      </c>
      <c r="S12" s="18">
        <v>0</v>
      </c>
      <c r="T12" s="18">
        <v>0</v>
      </c>
      <c r="U12" s="18">
        <v>23794372</v>
      </c>
      <c r="V12" s="18">
        <v>23794372</v>
      </c>
      <c r="W12" s="18">
        <v>23794372</v>
      </c>
      <c r="X12" s="18">
        <v>23794372</v>
      </c>
      <c r="Y12" s="19">
        <f t="shared" si="0"/>
        <v>0.9991170419140556</v>
      </c>
      <c r="Z12" s="5">
        <v>0</v>
      </c>
    </row>
    <row r="13" spans="1:26" ht="12.75" outlineLevel="1">
      <c r="A13" s="8"/>
      <c r="B13" s="22" t="s">
        <v>74</v>
      </c>
      <c r="C13" s="4"/>
      <c r="D13" s="4"/>
      <c r="E13" s="4"/>
      <c r="F13" s="4"/>
      <c r="G13" s="9"/>
      <c r="H13" s="9"/>
      <c r="I13" s="9"/>
      <c r="J13" s="9"/>
      <c r="K13" s="9"/>
      <c r="L13" s="9"/>
      <c r="M13" s="9"/>
      <c r="N13" s="9"/>
      <c r="O13" s="9"/>
      <c r="P13" s="38">
        <v>798800</v>
      </c>
      <c r="Q13" s="38">
        <v>0</v>
      </c>
      <c r="R13" s="38">
        <v>0</v>
      </c>
      <c r="S13" s="38">
        <v>0</v>
      </c>
      <c r="T13" s="38">
        <v>0</v>
      </c>
      <c r="U13" s="38">
        <v>777772</v>
      </c>
      <c r="V13" s="38">
        <v>777772</v>
      </c>
      <c r="W13" s="38">
        <v>777772</v>
      </c>
      <c r="X13" s="38"/>
      <c r="Y13" s="39">
        <f t="shared" si="0"/>
        <v>0.9736755132699049</v>
      </c>
      <c r="Z13" s="5"/>
    </row>
    <row r="14" spans="1:26" ht="12.75" outlineLevel="1">
      <c r="A14" s="8"/>
      <c r="B14" s="10" t="s">
        <v>72</v>
      </c>
      <c r="C14" s="4"/>
      <c r="D14" s="4"/>
      <c r="E14" s="4"/>
      <c r="F14" s="4"/>
      <c r="G14" s="9"/>
      <c r="H14" s="9"/>
      <c r="I14" s="9"/>
      <c r="J14" s="9"/>
      <c r="K14" s="9"/>
      <c r="L14" s="9"/>
      <c r="M14" s="9"/>
      <c r="N14" s="9"/>
      <c r="O14" s="9"/>
      <c r="P14" s="36">
        <v>23016600</v>
      </c>
      <c r="Q14" s="36">
        <v>0</v>
      </c>
      <c r="R14" s="36">
        <v>0</v>
      </c>
      <c r="S14" s="36">
        <v>0</v>
      </c>
      <c r="T14" s="36">
        <v>0</v>
      </c>
      <c r="U14" s="36">
        <v>23016600</v>
      </c>
      <c r="V14" s="36">
        <v>23016600</v>
      </c>
      <c r="W14" s="36">
        <v>23016600</v>
      </c>
      <c r="X14" s="36"/>
      <c r="Y14" s="37">
        <f t="shared" si="0"/>
        <v>1</v>
      </c>
      <c r="Z14" s="5"/>
    </row>
    <row r="15" spans="1:26" ht="89.25" outlineLevel="1">
      <c r="A15" s="8" t="s">
        <v>15</v>
      </c>
      <c r="B15" s="4" t="s">
        <v>16</v>
      </c>
      <c r="C15" s="4"/>
      <c r="D15" s="4"/>
      <c r="E15" s="4"/>
      <c r="F15" s="4"/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18">
        <v>76304</v>
      </c>
      <c r="Q15" s="18">
        <v>0</v>
      </c>
      <c r="R15" s="18">
        <v>0</v>
      </c>
      <c r="S15" s="18">
        <v>0</v>
      </c>
      <c r="T15" s="18">
        <v>0</v>
      </c>
      <c r="U15" s="18">
        <v>76304</v>
      </c>
      <c r="V15" s="18">
        <v>76304</v>
      </c>
      <c r="W15" s="18">
        <v>76304</v>
      </c>
      <c r="X15" s="18">
        <v>76304</v>
      </c>
      <c r="Y15" s="19">
        <f t="shared" si="0"/>
        <v>1</v>
      </c>
      <c r="Z15" s="5">
        <v>0</v>
      </c>
    </row>
    <row r="16" spans="1:26" ht="12.75" outlineLevel="1">
      <c r="A16" s="8"/>
      <c r="B16" s="10" t="s">
        <v>72</v>
      </c>
      <c r="C16" s="4"/>
      <c r="D16" s="4"/>
      <c r="E16" s="4"/>
      <c r="F16" s="4"/>
      <c r="G16" s="9"/>
      <c r="H16" s="9"/>
      <c r="I16" s="9"/>
      <c r="J16" s="9"/>
      <c r="K16" s="9"/>
      <c r="L16" s="9"/>
      <c r="M16" s="9"/>
      <c r="N16" s="9"/>
      <c r="O16" s="9"/>
      <c r="P16" s="36">
        <v>43200</v>
      </c>
      <c r="Q16" s="36">
        <v>0</v>
      </c>
      <c r="R16" s="36">
        <v>0</v>
      </c>
      <c r="S16" s="36">
        <v>0</v>
      </c>
      <c r="T16" s="36">
        <v>0</v>
      </c>
      <c r="U16" s="36">
        <v>43200</v>
      </c>
      <c r="V16" s="36">
        <v>43200</v>
      </c>
      <c r="W16" s="36">
        <v>43200</v>
      </c>
      <c r="X16" s="36">
        <v>43200</v>
      </c>
      <c r="Y16" s="37">
        <f>W16/P16*100%</f>
        <v>1</v>
      </c>
      <c r="Z16" s="5"/>
    </row>
    <row r="17" spans="1:26" ht="12.75" outlineLevel="2">
      <c r="A17" s="3"/>
      <c r="B17" s="11" t="s">
        <v>73</v>
      </c>
      <c r="C17" s="4"/>
      <c r="D17" s="4"/>
      <c r="E17" s="4"/>
      <c r="F17" s="4"/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34">
        <v>33104</v>
      </c>
      <c r="Q17" s="34">
        <v>0</v>
      </c>
      <c r="R17" s="34">
        <v>0</v>
      </c>
      <c r="S17" s="34">
        <v>0</v>
      </c>
      <c r="T17" s="34">
        <v>0</v>
      </c>
      <c r="U17" s="34">
        <v>33104</v>
      </c>
      <c r="V17" s="34">
        <v>33104</v>
      </c>
      <c r="W17" s="34">
        <v>33104</v>
      </c>
      <c r="X17" s="34">
        <v>33104</v>
      </c>
      <c r="Y17" s="35">
        <f t="shared" si="0"/>
        <v>1</v>
      </c>
      <c r="Z17" s="5">
        <v>0</v>
      </c>
    </row>
    <row r="18" spans="1:26" ht="63.75">
      <c r="A18" s="3" t="s">
        <v>17</v>
      </c>
      <c r="B18" s="7" t="s">
        <v>18</v>
      </c>
      <c r="C18" s="4"/>
      <c r="D18" s="4"/>
      <c r="E18" s="4"/>
      <c r="F18" s="4"/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16">
        <v>93600</v>
      </c>
      <c r="Q18" s="16">
        <v>0</v>
      </c>
      <c r="R18" s="16">
        <v>0</v>
      </c>
      <c r="S18" s="16">
        <v>0</v>
      </c>
      <c r="T18" s="16">
        <v>0</v>
      </c>
      <c r="U18" s="16">
        <v>89700</v>
      </c>
      <c r="V18" s="16">
        <v>89700</v>
      </c>
      <c r="W18" s="16">
        <v>89700</v>
      </c>
      <c r="X18" s="16">
        <v>89700</v>
      </c>
      <c r="Y18" s="17">
        <f t="shared" si="0"/>
        <v>0.9583333333333334</v>
      </c>
      <c r="Z18" s="5">
        <v>0</v>
      </c>
    </row>
    <row r="19" spans="1:26" ht="12.75" outlineLevel="1">
      <c r="A19" s="3"/>
      <c r="B19" s="10" t="s">
        <v>72</v>
      </c>
      <c r="C19" s="4"/>
      <c r="D19" s="4"/>
      <c r="E19" s="4"/>
      <c r="F19" s="4"/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36">
        <v>67200</v>
      </c>
      <c r="Q19" s="36">
        <v>0</v>
      </c>
      <c r="R19" s="36">
        <v>0</v>
      </c>
      <c r="S19" s="36">
        <v>0</v>
      </c>
      <c r="T19" s="36">
        <v>0</v>
      </c>
      <c r="U19" s="36">
        <v>67200</v>
      </c>
      <c r="V19" s="36">
        <v>67200</v>
      </c>
      <c r="W19" s="36">
        <v>67200</v>
      </c>
      <c r="X19" s="36">
        <v>67200</v>
      </c>
      <c r="Y19" s="37">
        <f>W19/P19*100%</f>
        <v>1</v>
      </c>
      <c r="Z19" s="5">
        <v>0</v>
      </c>
    </row>
    <row r="20" spans="1:26" ht="12.75" outlineLevel="2">
      <c r="A20" s="3"/>
      <c r="B20" s="11" t="s">
        <v>73</v>
      </c>
      <c r="C20" s="4"/>
      <c r="D20" s="4"/>
      <c r="E20" s="4"/>
      <c r="F20" s="4"/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34">
        <v>26400</v>
      </c>
      <c r="Q20" s="34">
        <v>0</v>
      </c>
      <c r="R20" s="34">
        <v>0</v>
      </c>
      <c r="S20" s="34">
        <v>0</v>
      </c>
      <c r="T20" s="34">
        <v>0</v>
      </c>
      <c r="U20" s="34">
        <v>22500</v>
      </c>
      <c r="V20" s="34">
        <v>22500</v>
      </c>
      <c r="W20" s="34">
        <v>22500</v>
      </c>
      <c r="X20" s="34">
        <v>22500</v>
      </c>
      <c r="Y20" s="35">
        <f t="shared" si="0"/>
        <v>0.8522727272727273</v>
      </c>
      <c r="Z20" s="5">
        <v>0</v>
      </c>
    </row>
    <row r="21" spans="1:26" ht="51">
      <c r="A21" s="3" t="s">
        <v>19</v>
      </c>
      <c r="B21" s="7" t="s">
        <v>20</v>
      </c>
      <c r="C21" s="4"/>
      <c r="D21" s="4"/>
      <c r="E21" s="4"/>
      <c r="F21" s="4"/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16">
        <v>333300</v>
      </c>
      <c r="Q21" s="16">
        <v>0</v>
      </c>
      <c r="R21" s="16">
        <v>0</v>
      </c>
      <c r="S21" s="16">
        <v>0</v>
      </c>
      <c r="T21" s="16">
        <v>0</v>
      </c>
      <c r="U21" s="16">
        <v>333300</v>
      </c>
      <c r="V21" s="16">
        <v>333300</v>
      </c>
      <c r="W21" s="16">
        <v>333300</v>
      </c>
      <c r="X21" s="16">
        <v>333300</v>
      </c>
      <c r="Y21" s="17">
        <f t="shared" si="0"/>
        <v>1</v>
      </c>
      <c r="Z21" s="5">
        <v>0</v>
      </c>
    </row>
    <row r="22" spans="1:26" ht="12.75">
      <c r="A22" s="3"/>
      <c r="B22" s="22" t="s">
        <v>74</v>
      </c>
      <c r="C22" s="4"/>
      <c r="D22" s="4"/>
      <c r="E22" s="4"/>
      <c r="F22" s="4"/>
      <c r="G22" s="5"/>
      <c r="H22" s="5"/>
      <c r="I22" s="5"/>
      <c r="J22" s="5"/>
      <c r="K22" s="5"/>
      <c r="L22" s="5"/>
      <c r="M22" s="5"/>
      <c r="N22" s="5"/>
      <c r="O22" s="5"/>
      <c r="P22" s="38">
        <v>233300</v>
      </c>
      <c r="Q22" s="38">
        <v>0</v>
      </c>
      <c r="R22" s="38">
        <v>0</v>
      </c>
      <c r="S22" s="38">
        <v>0</v>
      </c>
      <c r="T22" s="38">
        <v>0</v>
      </c>
      <c r="U22" s="38">
        <v>233300</v>
      </c>
      <c r="V22" s="38">
        <v>233300</v>
      </c>
      <c r="W22" s="38">
        <v>233300</v>
      </c>
      <c r="X22" s="38">
        <v>233300</v>
      </c>
      <c r="Y22" s="39">
        <f>W22/P22*100%</f>
        <v>1</v>
      </c>
      <c r="Z22" s="5"/>
    </row>
    <row r="23" spans="1:26" ht="12.75">
      <c r="A23" s="3"/>
      <c r="B23" s="10" t="s">
        <v>72</v>
      </c>
      <c r="C23" s="4"/>
      <c r="D23" s="4"/>
      <c r="E23" s="4"/>
      <c r="F23" s="4"/>
      <c r="G23" s="5"/>
      <c r="H23" s="5"/>
      <c r="I23" s="5"/>
      <c r="J23" s="5"/>
      <c r="K23" s="5"/>
      <c r="L23" s="5"/>
      <c r="M23" s="5"/>
      <c r="N23" s="5"/>
      <c r="O23" s="5"/>
      <c r="P23" s="36">
        <v>50000</v>
      </c>
      <c r="Q23" s="36">
        <v>0</v>
      </c>
      <c r="R23" s="36">
        <v>0</v>
      </c>
      <c r="S23" s="36">
        <v>0</v>
      </c>
      <c r="T23" s="36">
        <v>0</v>
      </c>
      <c r="U23" s="36">
        <v>50000</v>
      </c>
      <c r="V23" s="36">
        <v>50000</v>
      </c>
      <c r="W23" s="36">
        <v>50000</v>
      </c>
      <c r="X23" s="36">
        <v>50000</v>
      </c>
      <c r="Y23" s="37">
        <f>W23/P23*100%</f>
        <v>1</v>
      </c>
      <c r="Z23" s="5"/>
    </row>
    <row r="24" spans="1:26" ht="12.75" outlineLevel="2">
      <c r="A24" s="3"/>
      <c r="B24" s="11" t="s">
        <v>73</v>
      </c>
      <c r="C24" s="4"/>
      <c r="D24" s="4"/>
      <c r="E24" s="4"/>
      <c r="F24" s="4"/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34">
        <v>50000</v>
      </c>
      <c r="Q24" s="34">
        <v>0</v>
      </c>
      <c r="R24" s="34">
        <v>0</v>
      </c>
      <c r="S24" s="34">
        <v>0</v>
      </c>
      <c r="T24" s="34">
        <v>0</v>
      </c>
      <c r="U24" s="34">
        <v>50000</v>
      </c>
      <c r="V24" s="34">
        <v>50000</v>
      </c>
      <c r="W24" s="34">
        <v>50000</v>
      </c>
      <c r="X24" s="34">
        <v>50000</v>
      </c>
      <c r="Y24" s="35">
        <f t="shared" si="0"/>
        <v>1</v>
      </c>
      <c r="Z24" s="5">
        <v>0</v>
      </c>
    </row>
    <row r="25" spans="1:26" ht="51" outlineLevel="1">
      <c r="A25" s="3" t="s">
        <v>22</v>
      </c>
      <c r="B25" s="7" t="s">
        <v>21</v>
      </c>
      <c r="C25" s="4"/>
      <c r="D25" s="4"/>
      <c r="E25" s="4"/>
      <c r="F25" s="4"/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16">
        <v>33000</v>
      </c>
      <c r="Q25" s="16">
        <v>0</v>
      </c>
      <c r="R25" s="16">
        <v>0</v>
      </c>
      <c r="S25" s="16">
        <v>0</v>
      </c>
      <c r="T25" s="16">
        <v>0</v>
      </c>
      <c r="U25" s="16">
        <v>33000</v>
      </c>
      <c r="V25" s="16">
        <v>33000</v>
      </c>
      <c r="W25" s="16">
        <v>33000</v>
      </c>
      <c r="X25" s="16">
        <v>33000</v>
      </c>
      <c r="Y25" s="17">
        <f t="shared" si="0"/>
        <v>1</v>
      </c>
      <c r="Z25" s="5">
        <v>0</v>
      </c>
    </row>
    <row r="26" spans="1:26" ht="12.75" outlineLevel="2">
      <c r="A26" s="3"/>
      <c r="B26" s="11" t="s">
        <v>73</v>
      </c>
      <c r="C26" s="4"/>
      <c r="D26" s="4"/>
      <c r="E26" s="4"/>
      <c r="F26" s="4"/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34">
        <v>33000</v>
      </c>
      <c r="Q26" s="34">
        <v>0</v>
      </c>
      <c r="R26" s="34">
        <v>0</v>
      </c>
      <c r="S26" s="34">
        <v>0</v>
      </c>
      <c r="T26" s="34">
        <v>0</v>
      </c>
      <c r="U26" s="34">
        <v>33000</v>
      </c>
      <c r="V26" s="34">
        <v>33000</v>
      </c>
      <c r="W26" s="34">
        <v>33000</v>
      </c>
      <c r="X26" s="34">
        <v>33000</v>
      </c>
      <c r="Y26" s="35">
        <f t="shared" si="0"/>
        <v>1</v>
      </c>
      <c r="Z26" s="5">
        <v>0</v>
      </c>
    </row>
    <row r="27" spans="1:26" ht="76.5">
      <c r="A27" s="3" t="s">
        <v>23</v>
      </c>
      <c r="B27" s="7" t="s">
        <v>24</v>
      </c>
      <c r="C27" s="4"/>
      <c r="D27" s="4"/>
      <c r="E27" s="4"/>
      <c r="F27" s="4"/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16">
        <v>105164</v>
      </c>
      <c r="Q27" s="16">
        <v>0</v>
      </c>
      <c r="R27" s="16">
        <v>0</v>
      </c>
      <c r="S27" s="16">
        <v>0</v>
      </c>
      <c r="T27" s="16">
        <v>0</v>
      </c>
      <c r="U27" s="16">
        <v>105164</v>
      </c>
      <c r="V27" s="16">
        <v>105164</v>
      </c>
      <c r="W27" s="16">
        <v>105114</v>
      </c>
      <c r="X27" s="16">
        <v>105114</v>
      </c>
      <c r="Y27" s="17">
        <f t="shared" si="0"/>
        <v>0.9995245521281046</v>
      </c>
      <c r="Z27" s="5">
        <v>0</v>
      </c>
    </row>
    <row r="28" spans="1:26" ht="12.75" outlineLevel="1">
      <c r="A28" s="3"/>
      <c r="B28" s="11" t="s">
        <v>73</v>
      </c>
      <c r="C28" s="4"/>
      <c r="D28" s="4"/>
      <c r="E28" s="4"/>
      <c r="F28" s="4"/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34">
        <v>105164</v>
      </c>
      <c r="Q28" s="34">
        <v>0</v>
      </c>
      <c r="R28" s="34">
        <v>0</v>
      </c>
      <c r="S28" s="34">
        <v>0</v>
      </c>
      <c r="T28" s="34">
        <v>0</v>
      </c>
      <c r="U28" s="34">
        <v>105164</v>
      </c>
      <c r="V28" s="34">
        <v>105164</v>
      </c>
      <c r="W28" s="34">
        <v>105114</v>
      </c>
      <c r="X28" s="34">
        <v>105114</v>
      </c>
      <c r="Y28" s="35">
        <f t="shared" si="0"/>
        <v>0.9995245521281046</v>
      </c>
      <c r="Z28" s="5">
        <v>0</v>
      </c>
    </row>
    <row r="29" spans="1:26" ht="51">
      <c r="A29" s="3" t="s">
        <v>25</v>
      </c>
      <c r="B29" s="7" t="s">
        <v>26</v>
      </c>
      <c r="C29" s="4"/>
      <c r="D29" s="4"/>
      <c r="E29" s="4"/>
      <c r="F29" s="4"/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16">
        <v>9000</v>
      </c>
      <c r="Q29" s="16">
        <v>0</v>
      </c>
      <c r="R29" s="16">
        <v>0</v>
      </c>
      <c r="S29" s="16">
        <v>0</v>
      </c>
      <c r="T29" s="16">
        <v>0</v>
      </c>
      <c r="U29" s="16">
        <v>9000</v>
      </c>
      <c r="V29" s="16">
        <v>9000</v>
      </c>
      <c r="W29" s="16">
        <v>8999</v>
      </c>
      <c r="X29" s="16">
        <v>8999</v>
      </c>
      <c r="Y29" s="17">
        <f t="shared" si="0"/>
        <v>0.9998888888888889</v>
      </c>
      <c r="Z29" s="5">
        <v>0</v>
      </c>
    </row>
    <row r="30" spans="1:26" ht="12.75" outlineLevel="1">
      <c r="A30" s="3"/>
      <c r="B30" s="11" t="s">
        <v>73</v>
      </c>
      <c r="C30" s="4"/>
      <c r="D30" s="4"/>
      <c r="E30" s="4"/>
      <c r="F30" s="4"/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34">
        <v>9000</v>
      </c>
      <c r="Q30" s="34">
        <v>0</v>
      </c>
      <c r="R30" s="34">
        <v>0</v>
      </c>
      <c r="S30" s="34">
        <v>0</v>
      </c>
      <c r="T30" s="34">
        <v>0</v>
      </c>
      <c r="U30" s="34">
        <v>9000</v>
      </c>
      <c r="V30" s="34">
        <v>9000</v>
      </c>
      <c r="W30" s="34">
        <v>8999</v>
      </c>
      <c r="X30" s="34">
        <v>8999</v>
      </c>
      <c r="Y30" s="35">
        <f t="shared" si="0"/>
        <v>0.9998888888888889</v>
      </c>
      <c r="Z30" s="5">
        <v>0</v>
      </c>
    </row>
    <row r="31" spans="1:26" ht="63.75">
      <c r="A31" s="3" t="s">
        <v>27</v>
      </c>
      <c r="B31" s="7" t="s">
        <v>28</v>
      </c>
      <c r="C31" s="4"/>
      <c r="D31" s="4"/>
      <c r="E31" s="4"/>
      <c r="F31" s="4"/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16">
        <v>350000</v>
      </c>
      <c r="Q31" s="16">
        <v>0</v>
      </c>
      <c r="R31" s="16">
        <v>0</v>
      </c>
      <c r="S31" s="16">
        <v>0</v>
      </c>
      <c r="T31" s="16">
        <v>0</v>
      </c>
      <c r="U31" s="16">
        <v>348000</v>
      </c>
      <c r="V31" s="16">
        <v>348000</v>
      </c>
      <c r="W31" s="16">
        <v>347250</v>
      </c>
      <c r="X31" s="16">
        <v>347250</v>
      </c>
      <c r="Y31" s="17">
        <f t="shared" si="0"/>
        <v>0.9921428571428571</v>
      </c>
      <c r="Z31" s="5">
        <v>0</v>
      </c>
    </row>
    <row r="32" spans="1:26" ht="12.75" outlineLevel="1">
      <c r="A32" s="3"/>
      <c r="B32" s="11" t="s">
        <v>73</v>
      </c>
      <c r="C32" s="4"/>
      <c r="D32" s="4"/>
      <c r="E32" s="4"/>
      <c r="F32" s="4"/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34">
        <v>350000</v>
      </c>
      <c r="Q32" s="34">
        <v>0</v>
      </c>
      <c r="R32" s="34">
        <v>0</v>
      </c>
      <c r="S32" s="34">
        <v>0</v>
      </c>
      <c r="T32" s="34">
        <v>0</v>
      </c>
      <c r="U32" s="34">
        <v>348000</v>
      </c>
      <c r="V32" s="34">
        <v>348000</v>
      </c>
      <c r="W32" s="34">
        <v>347250</v>
      </c>
      <c r="X32" s="34">
        <v>347250</v>
      </c>
      <c r="Y32" s="35">
        <f t="shared" si="0"/>
        <v>0.9921428571428571</v>
      </c>
      <c r="Z32" s="5">
        <v>0</v>
      </c>
    </row>
    <row r="33" spans="1:26" ht="51">
      <c r="A33" s="3" t="s">
        <v>29</v>
      </c>
      <c r="B33" s="7" t="s">
        <v>30</v>
      </c>
      <c r="C33" s="4"/>
      <c r="D33" s="4"/>
      <c r="E33" s="4"/>
      <c r="F33" s="4"/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16">
        <v>1452600</v>
      </c>
      <c r="Q33" s="16">
        <v>0</v>
      </c>
      <c r="R33" s="16">
        <v>0</v>
      </c>
      <c r="S33" s="16">
        <v>0</v>
      </c>
      <c r="T33" s="16">
        <v>0</v>
      </c>
      <c r="U33" s="16">
        <v>1452600</v>
      </c>
      <c r="V33" s="16">
        <v>1452600</v>
      </c>
      <c r="W33" s="16">
        <v>1452600</v>
      </c>
      <c r="X33" s="16">
        <v>1452600</v>
      </c>
      <c r="Y33" s="17">
        <f t="shared" si="0"/>
        <v>1</v>
      </c>
      <c r="Z33" s="5">
        <v>0</v>
      </c>
    </row>
    <row r="34" spans="1:26" ht="25.5" outlineLevel="1">
      <c r="A34" s="8" t="s">
        <v>31</v>
      </c>
      <c r="B34" s="4" t="s">
        <v>32</v>
      </c>
      <c r="C34" s="4"/>
      <c r="D34" s="4"/>
      <c r="E34" s="4"/>
      <c r="F34" s="4"/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18">
        <v>18000</v>
      </c>
      <c r="Q34" s="18">
        <v>0</v>
      </c>
      <c r="R34" s="18">
        <v>0</v>
      </c>
      <c r="S34" s="18">
        <v>0</v>
      </c>
      <c r="T34" s="18">
        <v>0</v>
      </c>
      <c r="U34" s="18">
        <v>18000</v>
      </c>
      <c r="V34" s="18">
        <v>18000</v>
      </c>
      <c r="W34" s="18">
        <v>18000</v>
      </c>
      <c r="X34" s="18">
        <v>18000</v>
      </c>
      <c r="Y34" s="19">
        <f t="shared" si="0"/>
        <v>1</v>
      </c>
      <c r="Z34" s="5">
        <v>0</v>
      </c>
    </row>
    <row r="35" spans="1:26" ht="12.75" outlineLevel="2">
      <c r="A35" s="3"/>
      <c r="B35" s="11" t="s">
        <v>73</v>
      </c>
      <c r="C35" s="4"/>
      <c r="D35" s="4"/>
      <c r="E35" s="4"/>
      <c r="F35" s="4"/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34">
        <v>18000</v>
      </c>
      <c r="Q35" s="34">
        <v>0</v>
      </c>
      <c r="R35" s="34">
        <v>0</v>
      </c>
      <c r="S35" s="34">
        <v>0</v>
      </c>
      <c r="T35" s="34">
        <v>0</v>
      </c>
      <c r="U35" s="34">
        <v>18000</v>
      </c>
      <c r="V35" s="34">
        <v>18000</v>
      </c>
      <c r="W35" s="34">
        <v>18000</v>
      </c>
      <c r="X35" s="34">
        <v>18000</v>
      </c>
      <c r="Y35" s="35">
        <f t="shared" si="0"/>
        <v>1</v>
      </c>
      <c r="Z35" s="5">
        <v>0</v>
      </c>
    </row>
    <row r="36" spans="1:26" ht="38.25" outlineLevel="1">
      <c r="A36" s="8" t="s">
        <v>33</v>
      </c>
      <c r="B36" s="4" t="s">
        <v>34</v>
      </c>
      <c r="C36" s="4"/>
      <c r="D36" s="4"/>
      <c r="E36" s="4"/>
      <c r="F36" s="4"/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18">
        <v>1434600</v>
      </c>
      <c r="Q36" s="18">
        <v>0</v>
      </c>
      <c r="R36" s="18">
        <v>0</v>
      </c>
      <c r="S36" s="18">
        <v>0</v>
      </c>
      <c r="T36" s="18">
        <v>0</v>
      </c>
      <c r="U36" s="18">
        <v>1434600</v>
      </c>
      <c r="V36" s="18">
        <v>1434600</v>
      </c>
      <c r="W36" s="18">
        <v>1434600</v>
      </c>
      <c r="X36" s="18">
        <v>1434600</v>
      </c>
      <c r="Y36" s="19">
        <f t="shared" si="0"/>
        <v>1</v>
      </c>
      <c r="Z36" s="5">
        <v>0</v>
      </c>
    </row>
    <row r="37" spans="1:26" ht="12.75" outlineLevel="1">
      <c r="A37" s="8"/>
      <c r="B37" s="22" t="s">
        <v>74</v>
      </c>
      <c r="C37" s="4"/>
      <c r="D37" s="4"/>
      <c r="E37" s="4"/>
      <c r="F37" s="4"/>
      <c r="G37" s="9"/>
      <c r="H37" s="9"/>
      <c r="I37" s="9"/>
      <c r="J37" s="9"/>
      <c r="K37" s="9"/>
      <c r="L37" s="9"/>
      <c r="M37" s="9"/>
      <c r="N37" s="9"/>
      <c r="O37" s="9"/>
      <c r="P37" s="38">
        <v>993200</v>
      </c>
      <c r="Q37" s="38">
        <v>0</v>
      </c>
      <c r="R37" s="38">
        <v>0</v>
      </c>
      <c r="S37" s="38">
        <v>0</v>
      </c>
      <c r="T37" s="38">
        <v>0</v>
      </c>
      <c r="U37" s="38">
        <v>993200</v>
      </c>
      <c r="V37" s="38">
        <v>993200</v>
      </c>
      <c r="W37" s="38">
        <v>993200</v>
      </c>
      <c r="X37" s="38">
        <v>993200</v>
      </c>
      <c r="Y37" s="39">
        <f>W37/P37*100%</f>
        <v>1</v>
      </c>
      <c r="Z37" s="5"/>
    </row>
    <row r="38" spans="1:26" ht="12.75" outlineLevel="1">
      <c r="A38" s="8"/>
      <c r="B38" s="10" t="s">
        <v>72</v>
      </c>
      <c r="C38" s="4"/>
      <c r="D38" s="4"/>
      <c r="E38" s="4"/>
      <c r="F38" s="4"/>
      <c r="G38" s="9"/>
      <c r="H38" s="9"/>
      <c r="I38" s="9"/>
      <c r="J38" s="9"/>
      <c r="K38" s="9"/>
      <c r="L38" s="9"/>
      <c r="M38" s="9"/>
      <c r="N38" s="9"/>
      <c r="O38" s="9"/>
      <c r="P38" s="36">
        <v>135400</v>
      </c>
      <c r="Q38" s="36">
        <v>0</v>
      </c>
      <c r="R38" s="36">
        <v>0</v>
      </c>
      <c r="S38" s="36">
        <v>0</v>
      </c>
      <c r="T38" s="36">
        <v>0</v>
      </c>
      <c r="U38" s="36">
        <v>135400</v>
      </c>
      <c r="V38" s="36">
        <v>135400</v>
      </c>
      <c r="W38" s="36">
        <v>135400</v>
      </c>
      <c r="X38" s="36">
        <v>135400</v>
      </c>
      <c r="Y38" s="37">
        <f>W38/P38*100%</f>
        <v>1</v>
      </c>
      <c r="Z38" s="5"/>
    </row>
    <row r="39" spans="1:26" ht="12.75" outlineLevel="2">
      <c r="A39" s="3"/>
      <c r="B39" s="11" t="s">
        <v>73</v>
      </c>
      <c r="C39" s="4"/>
      <c r="D39" s="4"/>
      <c r="E39" s="4"/>
      <c r="F39" s="4"/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34">
        <v>306000</v>
      </c>
      <c r="Q39" s="34">
        <v>0</v>
      </c>
      <c r="R39" s="34">
        <v>0</v>
      </c>
      <c r="S39" s="34">
        <v>0</v>
      </c>
      <c r="T39" s="34">
        <v>0</v>
      </c>
      <c r="U39" s="34">
        <v>306000</v>
      </c>
      <c r="V39" s="34">
        <v>306000</v>
      </c>
      <c r="W39" s="34">
        <v>306000</v>
      </c>
      <c r="X39" s="34">
        <v>306000</v>
      </c>
      <c r="Y39" s="35">
        <f t="shared" si="0"/>
        <v>1</v>
      </c>
      <c r="Z39" s="5">
        <v>0</v>
      </c>
    </row>
    <row r="40" spans="1:26" ht="80.25" customHeight="1">
      <c r="A40" s="3" t="s">
        <v>35</v>
      </c>
      <c r="B40" s="7" t="s">
        <v>36</v>
      </c>
      <c r="C40" s="4"/>
      <c r="D40" s="4"/>
      <c r="E40" s="4"/>
      <c r="F40" s="4"/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16">
        <v>1890826.17</v>
      </c>
      <c r="Q40" s="16">
        <v>0</v>
      </c>
      <c r="R40" s="16">
        <v>0</v>
      </c>
      <c r="S40" s="16">
        <v>0</v>
      </c>
      <c r="T40" s="16">
        <v>0</v>
      </c>
      <c r="U40" s="16">
        <v>1806777.57</v>
      </c>
      <c r="V40" s="16">
        <v>1806777.57</v>
      </c>
      <c r="W40" s="16">
        <v>1608577.37</v>
      </c>
      <c r="X40" s="16">
        <v>1608577.37</v>
      </c>
      <c r="Y40" s="17">
        <f t="shared" si="0"/>
        <v>0.8507272617239057</v>
      </c>
      <c r="Z40" s="5">
        <v>0</v>
      </c>
    </row>
    <row r="41" spans="1:26" ht="12.75" outlineLevel="1">
      <c r="A41" s="3"/>
      <c r="B41" s="10" t="s">
        <v>72</v>
      </c>
      <c r="C41" s="4"/>
      <c r="D41" s="4"/>
      <c r="E41" s="4"/>
      <c r="F41" s="4"/>
      <c r="G41" s="5"/>
      <c r="H41" s="5"/>
      <c r="I41" s="5"/>
      <c r="J41" s="5"/>
      <c r="K41" s="5"/>
      <c r="L41" s="5"/>
      <c r="M41" s="5"/>
      <c r="N41" s="5"/>
      <c r="O41" s="5"/>
      <c r="P41" s="36">
        <v>714126.17</v>
      </c>
      <c r="Q41" s="36">
        <v>0</v>
      </c>
      <c r="R41" s="36">
        <v>0</v>
      </c>
      <c r="S41" s="36">
        <v>0</v>
      </c>
      <c r="T41" s="36">
        <v>0</v>
      </c>
      <c r="U41" s="36">
        <v>630077.57</v>
      </c>
      <c r="V41" s="36">
        <v>630077.57</v>
      </c>
      <c r="W41" s="36">
        <v>630077.57</v>
      </c>
      <c r="X41" s="36">
        <v>630077.57</v>
      </c>
      <c r="Y41" s="37">
        <f>W41/P41*100%</f>
        <v>0.8823056715594108</v>
      </c>
      <c r="Z41" s="5">
        <v>0</v>
      </c>
    </row>
    <row r="42" spans="1:26" ht="12.75" outlineLevel="2">
      <c r="A42" s="3"/>
      <c r="B42" s="11" t="s">
        <v>73</v>
      </c>
      <c r="C42" s="4"/>
      <c r="D42" s="4"/>
      <c r="E42" s="4"/>
      <c r="F42" s="4"/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34">
        <v>1176700</v>
      </c>
      <c r="Q42" s="34">
        <v>0</v>
      </c>
      <c r="R42" s="34">
        <v>0</v>
      </c>
      <c r="S42" s="34">
        <v>0</v>
      </c>
      <c r="T42" s="34">
        <v>0</v>
      </c>
      <c r="U42" s="34">
        <v>1176700</v>
      </c>
      <c r="V42" s="34">
        <v>1176700</v>
      </c>
      <c r="W42" s="34">
        <v>978499.8</v>
      </c>
      <c r="X42" s="34">
        <v>978499.8</v>
      </c>
      <c r="Y42" s="35">
        <f t="shared" si="0"/>
        <v>0.8315626752783207</v>
      </c>
      <c r="Z42" s="5">
        <v>0</v>
      </c>
    </row>
    <row r="43" spans="1:26" ht="76.5">
      <c r="A43" s="3" t="s">
        <v>37</v>
      </c>
      <c r="B43" s="7" t="s">
        <v>38</v>
      </c>
      <c r="C43" s="4"/>
      <c r="D43" s="4"/>
      <c r="E43" s="4"/>
      <c r="F43" s="4"/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16">
        <v>23864752.48</v>
      </c>
      <c r="Q43" s="16">
        <v>0</v>
      </c>
      <c r="R43" s="16">
        <v>0</v>
      </c>
      <c r="S43" s="16">
        <v>0</v>
      </c>
      <c r="T43" s="16">
        <v>0</v>
      </c>
      <c r="U43" s="16">
        <v>23772349.88</v>
      </c>
      <c r="V43" s="16">
        <v>23772349.88</v>
      </c>
      <c r="W43" s="16">
        <v>23771395.71</v>
      </c>
      <c r="X43" s="16">
        <v>23771395.71</v>
      </c>
      <c r="Y43" s="17">
        <f t="shared" si="0"/>
        <v>0.996088089743305</v>
      </c>
      <c r="Z43" s="5">
        <v>0</v>
      </c>
    </row>
    <row r="44" spans="1:26" ht="12.75" outlineLevel="1">
      <c r="A44" s="3"/>
      <c r="B44" s="10" t="s">
        <v>72</v>
      </c>
      <c r="C44" s="4"/>
      <c r="D44" s="4"/>
      <c r="E44" s="4"/>
      <c r="F44" s="4"/>
      <c r="G44" s="5"/>
      <c r="H44" s="5"/>
      <c r="I44" s="5"/>
      <c r="J44" s="5"/>
      <c r="K44" s="5"/>
      <c r="L44" s="5"/>
      <c r="M44" s="5"/>
      <c r="N44" s="5"/>
      <c r="O44" s="5"/>
      <c r="P44" s="36">
        <v>17027000</v>
      </c>
      <c r="Q44" s="36">
        <v>0</v>
      </c>
      <c r="R44" s="36">
        <v>0</v>
      </c>
      <c r="S44" s="36">
        <v>0</v>
      </c>
      <c r="T44" s="36">
        <v>0</v>
      </c>
      <c r="U44" s="36">
        <v>16934597.4</v>
      </c>
      <c r="V44" s="36">
        <v>16934597.4</v>
      </c>
      <c r="W44" s="36">
        <v>16934597.4</v>
      </c>
      <c r="X44" s="36" t="e">
        <f>#REF!+#REF!</f>
        <v>#REF!</v>
      </c>
      <c r="Y44" s="37">
        <f t="shared" si="0"/>
        <v>0.9945731720209079</v>
      </c>
      <c r="Z44" s="5">
        <v>0</v>
      </c>
    </row>
    <row r="45" spans="1:26" ht="12.75" outlineLevel="2">
      <c r="A45" s="3"/>
      <c r="B45" s="11" t="s">
        <v>73</v>
      </c>
      <c r="C45" s="4"/>
      <c r="D45" s="4"/>
      <c r="E45" s="4"/>
      <c r="F45" s="4"/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34">
        <v>6837752.48</v>
      </c>
      <c r="Q45" s="34">
        <v>0</v>
      </c>
      <c r="R45" s="34">
        <v>0</v>
      </c>
      <c r="S45" s="34">
        <v>0</v>
      </c>
      <c r="T45" s="34">
        <v>0</v>
      </c>
      <c r="U45" s="34">
        <v>6837752.48</v>
      </c>
      <c r="V45" s="34">
        <v>6837752.48</v>
      </c>
      <c r="W45" s="34">
        <v>6836798.31</v>
      </c>
      <c r="X45" s="34">
        <v>6836798.31</v>
      </c>
      <c r="Y45" s="35">
        <f t="shared" si="0"/>
        <v>0.9998604556098233</v>
      </c>
      <c r="Z45" s="5">
        <v>0</v>
      </c>
    </row>
    <row r="46" spans="1:26" ht="51">
      <c r="A46" s="3" t="s">
        <v>39</v>
      </c>
      <c r="B46" s="7" t="s">
        <v>40</v>
      </c>
      <c r="C46" s="4"/>
      <c r="D46" s="4"/>
      <c r="E46" s="4"/>
      <c r="F46" s="4"/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16">
        <v>295238288</v>
      </c>
      <c r="Q46" s="16">
        <v>0</v>
      </c>
      <c r="R46" s="16">
        <v>0</v>
      </c>
      <c r="S46" s="16">
        <v>0</v>
      </c>
      <c r="T46" s="16">
        <v>0</v>
      </c>
      <c r="U46" s="16">
        <v>293220546.25</v>
      </c>
      <c r="V46" s="16">
        <v>293220546.25</v>
      </c>
      <c r="W46" s="16">
        <v>293216696.15</v>
      </c>
      <c r="X46" s="16">
        <v>293216696.15</v>
      </c>
      <c r="Y46" s="17">
        <f t="shared" si="0"/>
        <v>0.993152677236768</v>
      </c>
      <c r="Z46" s="5">
        <v>0</v>
      </c>
    </row>
    <row r="47" spans="1:26" ht="76.5" outlineLevel="1">
      <c r="A47" s="8" t="s">
        <v>41</v>
      </c>
      <c r="B47" s="4" t="s">
        <v>42</v>
      </c>
      <c r="C47" s="4"/>
      <c r="D47" s="4"/>
      <c r="E47" s="4"/>
      <c r="F47" s="4"/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18">
        <v>11311900</v>
      </c>
      <c r="Q47" s="18">
        <v>0</v>
      </c>
      <c r="R47" s="18">
        <v>0</v>
      </c>
      <c r="S47" s="18">
        <v>0</v>
      </c>
      <c r="T47" s="18">
        <v>0</v>
      </c>
      <c r="U47" s="18">
        <v>11228800</v>
      </c>
      <c r="V47" s="18">
        <v>11228800</v>
      </c>
      <c r="W47" s="18">
        <v>11228800</v>
      </c>
      <c r="X47" s="18">
        <v>11228800</v>
      </c>
      <c r="Y47" s="19">
        <f aca="true" t="shared" si="1" ref="Y47:Y69">W47/P47*100%</f>
        <v>0.9926537540112624</v>
      </c>
      <c r="Z47" s="5">
        <v>0</v>
      </c>
    </row>
    <row r="48" spans="1:26" ht="12.75" outlineLevel="1">
      <c r="A48" s="8"/>
      <c r="B48" s="22" t="s">
        <v>74</v>
      </c>
      <c r="C48" s="4"/>
      <c r="D48" s="4"/>
      <c r="E48" s="4"/>
      <c r="F48" s="4"/>
      <c r="G48" s="9"/>
      <c r="H48" s="9"/>
      <c r="I48" s="9"/>
      <c r="J48" s="9"/>
      <c r="K48" s="9"/>
      <c r="L48" s="9"/>
      <c r="M48" s="9"/>
      <c r="N48" s="9"/>
      <c r="O48" s="9"/>
      <c r="P48" s="38">
        <v>6892600</v>
      </c>
      <c r="Q48" s="38">
        <v>0</v>
      </c>
      <c r="R48" s="38">
        <v>0</v>
      </c>
      <c r="S48" s="38">
        <v>0</v>
      </c>
      <c r="T48" s="38">
        <v>0</v>
      </c>
      <c r="U48" s="38">
        <v>6892600</v>
      </c>
      <c r="V48" s="38">
        <v>6892600</v>
      </c>
      <c r="W48" s="38">
        <v>6892600</v>
      </c>
      <c r="X48" s="38"/>
      <c r="Y48" s="39">
        <f t="shared" si="1"/>
        <v>1</v>
      </c>
      <c r="Z48" s="5"/>
    </row>
    <row r="49" spans="1:26" ht="12.75" outlineLevel="1">
      <c r="A49" s="8"/>
      <c r="B49" s="10" t="s">
        <v>72</v>
      </c>
      <c r="C49" s="4"/>
      <c r="D49" s="4"/>
      <c r="E49" s="4"/>
      <c r="F49" s="4"/>
      <c r="G49" s="9"/>
      <c r="H49" s="9"/>
      <c r="I49" s="9"/>
      <c r="J49" s="9"/>
      <c r="K49" s="9"/>
      <c r="L49" s="9"/>
      <c r="M49" s="9"/>
      <c r="N49" s="9"/>
      <c r="O49" s="9"/>
      <c r="P49" s="36">
        <v>4231600</v>
      </c>
      <c r="Q49" s="36">
        <v>0</v>
      </c>
      <c r="R49" s="36">
        <v>0</v>
      </c>
      <c r="S49" s="36">
        <v>0</v>
      </c>
      <c r="T49" s="36">
        <v>0</v>
      </c>
      <c r="U49" s="36">
        <v>4148500</v>
      </c>
      <c r="V49" s="36">
        <v>4148500</v>
      </c>
      <c r="W49" s="36">
        <v>4148500</v>
      </c>
      <c r="X49" s="36">
        <f>X47-X48-X50</f>
        <v>11041100</v>
      </c>
      <c r="Y49" s="37">
        <f t="shared" si="1"/>
        <v>0.9803620379998109</v>
      </c>
      <c r="Z49" s="5"/>
    </row>
    <row r="50" spans="1:26" ht="12.75" outlineLevel="2">
      <c r="A50" s="3"/>
      <c r="B50" s="11" t="s">
        <v>73</v>
      </c>
      <c r="C50" s="4"/>
      <c r="D50" s="4"/>
      <c r="E50" s="4"/>
      <c r="F50" s="4"/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34">
        <v>187700</v>
      </c>
      <c r="Q50" s="34">
        <v>0</v>
      </c>
      <c r="R50" s="34">
        <v>0</v>
      </c>
      <c r="S50" s="34">
        <v>0</v>
      </c>
      <c r="T50" s="34">
        <v>0</v>
      </c>
      <c r="U50" s="34">
        <v>187700</v>
      </c>
      <c r="V50" s="34">
        <v>187700</v>
      </c>
      <c r="W50" s="34">
        <v>187700</v>
      </c>
      <c r="X50" s="34">
        <v>187700</v>
      </c>
      <c r="Y50" s="35">
        <f t="shared" si="1"/>
        <v>1</v>
      </c>
      <c r="Z50" s="5">
        <v>0</v>
      </c>
    </row>
    <row r="51" spans="1:26" s="23" customFormat="1" ht="76.5" outlineLevel="1">
      <c r="A51" s="8" t="s">
        <v>43</v>
      </c>
      <c r="B51" s="4" t="s">
        <v>44</v>
      </c>
      <c r="C51" s="4"/>
      <c r="D51" s="4"/>
      <c r="E51" s="4"/>
      <c r="F51" s="4"/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18">
        <v>209300</v>
      </c>
      <c r="Q51" s="18">
        <v>0</v>
      </c>
      <c r="R51" s="18">
        <v>0</v>
      </c>
      <c r="S51" s="18">
        <v>0</v>
      </c>
      <c r="T51" s="18">
        <v>0</v>
      </c>
      <c r="U51" s="18">
        <v>209300</v>
      </c>
      <c r="V51" s="18">
        <v>209300</v>
      </c>
      <c r="W51" s="18">
        <v>209300</v>
      </c>
      <c r="X51" s="18">
        <v>209300</v>
      </c>
      <c r="Y51" s="19">
        <f t="shared" si="1"/>
        <v>1</v>
      </c>
      <c r="Z51" s="9">
        <v>0</v>
      </c>
    </row>
    <row r="52" spans="1:26" s="23" customFormat="1" ht="12.75" outlineLevel="1">
      <c r="A52" s="8"/>
      <c r="B52" s="11" t="s">
        <v>73</v>
      </c>
      <c r="C52" s="4"/>
      <c r="D52" s="4"/>
      <c r="E52" s="4"/>
      <c r="F52" s="4"/>
      <c r="G52" s="9"/>
      <c r="H52" s="9"/>
      <c r="I52" s="9"/>
      <c r="J52" s="9"/>
      <c r="K52" s="9"/>
      <c r="L52" s="9"/>
      <c r="M52" s="9"/>
      <c r="N52" s="9"/>
      <c r="O52" s="9"/>
      <c r="P52" s="34">
        <v>209300</v>
      </c>
      <c r="Q52" s="34">
        <v>0</v>
      </c>
      <c r="R52" s="34">
        <v>0</v>
      </c>
      <c r="S52" s="34">
        <v>0</v>
      </c>
      <c r="T52" s="34">
        <v>0</v>
      </c>
      <c r="U52" s="34">
        <v>209300</v>
      </c>
      <c r="V52" s="34">
        <v>209300</v>
      </c>
      <c r="W52" s="34">
        <v>209300</v>
      </c>
      <c r="X52" s="34">
        <v>209300</v>
      </c>
      <c r="Y52" s="35">
        <f>W52/P52*100%</f>
        <v>1</v>
      </c>
      <c r="Z52" s="9"/>
    </row>
    <row r="53" spans="1:26" s="23" customFormat="1" ht="76.5" outlineLevel="1">
      <c r="A53" s="8" t="s">
        <v>45</v>
      </c>
      <c r="B53" s="4" t="s">
        <v>46</v>
      </c>
      <c r="C53" s="4"/>
      <c r="D53" s="4"/>
      <c r="E53" s="4"/>
      <c r="F53" s="4"/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18">
        <v>153000</v>
      </c>
      <c r="Q53" s="18">
        <v>0</v>
      </c>
      <c r="R53" s="18">
        <v>0</v>
      </c>
      <c r="S53" s="18">
        <v>0</v>
      </c>
      <c r="T53" s="18">
        <v>0</v>
      </c>
      <c r="U53" s="18">
        <v>153000</v>
      </c>
      <c r="V53" s="18">
        <v>153000</v>
      </c>
      <c r="W53" s="18">
        <v>153000</v>
      </c>
      <c r="X53" s="18">
        <v>153000</v>
      </c>
      <c r="Y53" s="19">
        <f t="shared" si="1"/>
        <v>1</v>
      </c>
      <c r="Z53" s="9">
        <v>0</v>
      </c>
    </row>
    <row r="54" spans="1:26" ht="12.75" outlineLevel="2">
      <c r="A54" s="3"/>
      <c r="B54" s="11" t="s">
        <v>73</v>
      </c>
      <c r="C54" s="4"/>
      <c r="D54" s="4"/>
      <c r="E54" s="4"/>
      <c r="F54" s="4"/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34">
        <v>153000</v>
      </c>
      <c r="Q54" s="34">
        <v>0</v>
      </c>
      <c r="R54" s="34">
        <v>0</v>
      </c>
      <c r="S54" s="34">
        <v>0</v>
      </c>
      <c r="T54" s="34">
        <v>0</v>
      </c>
      <c r="U54" s="34">
        <v>153000</v>
      </c>
      <c r="V54" s="34">
        <v>153000</v>
      </c>
      <c r="W54" s="34">
        <v>153000</v>
      </c>
      <c r="X54" s="34">
        <v>153000</v>
      </c>
      <c r="Y54" s="35">
        <f t="shared" si="1"/>
        <v>1</v>
      </c>
      <c r="Z54" s="5">
        <v>0</v>
      </c>
    </row>
    <row r="55" spans="1:26" s="23" customFormat="1" ht="76.5" outlineLevel="1">
      <c r="A55" s="8" t="s">
        <v>47</v>
      </c>
      <c r="B55" s="4" t="s">
        <v>48</v>
      </c>
      <c r="C55" s="4"/>
      <c r="D55" s="4"/>
      <c r="E55" s="4"/>
      <c r="F55" s="4"/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18">
        <v>93600</v>
      </c>
      <c r="Q55" s="18">
        <v>0</v>
      </c>
      <c r="R55" s="18">
        <v>0</v>
      </c>
      <c r="S55" s="18">
        <v>0</v>
      </c>
      <c r="T55" s="18">
        <v>0</v>
      </c>
      <c r="U55" s="18">
        <v>93600</v>
      </c>
      <c r="V55" s="18">
        <v>93600</v>
      </c>
      <c r="W55" s="18">
        <v>93600</v>
      </c>
      <c r="X55" s="18">
        <v>93600</v>
      </c>
      <c r="Y55" s="19">
        <f t="shared" si="1"/>
        <v>1</v>
      </c>
      <c r="Z55" s="9">
        <v>0</v>
      </c>
    </row>
    <row r="56" spans="1:26" ht="12.75" outlineLevel="2">
      <c r="A56" s="3"/>
      <c r="B56" s="11" t="s">
        <v>73</v>
      </c>
      <c r="C56" s="4"/>
      <c r="D56" s="4"/>
      <c r="E56" s="4"/>
      <c r="F56" s="4"/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34">
        <v>93600</v>
      </c>
      <c r="Q56" s="34">
        <v>0</v>
      </c>
      <c r="R56" s="34">
        <v>0</v>
      </c>
      <c r="S56" s="34">
        <v>0</v>
      </c>
      <c r="T56" s="34">
        <v>0</v>
      </c>
      <c r="U56" s="34">
        <v>93600</v>
      </c>
      <c r="V56" s="34">
        <v>93600</v>
      </c>
      <c r="W56" s="34">
        <v>93600</v>
      </c>
      <c r="X56" s="34">
        <v>93600</v>
      </c>
      <c r="Y56" s="35">
        <f t="shared" si="1"/>
        <v>1</v>
      </c>
      <c r="Z56" s="5">
        <v>0</v>
      </c>
    </row>
    <row r="57" spans="1:26" ht="76.5" outlineLevel="1">
      <c r="A57" s="8" t="s">
        <v>49</v>
      </c>
      <c r="B57" s="4" t="s">
        <v>50</v>
      </c>
      <c r="C57" s="4"/>
      <c r="D57" s="4"/>
      <c r="E57" s="4"/>
      <c r="F57" s="4"/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18">
        <v>2201015</v>
      </c>
      <c r="Q57" s="18">
        <v>0</v>
      </c>
      <c r="R57" s="18">
        <v>0</v>
      </c>
      <c r="S57" s="18">
        <v>0</v>
      </c>
      <c r="T57" s="18">
        <v>0</v>
      </c>
      <c r="U57" s="18">
        <v>2201015</v>
      </c>
      <c r="V57" s="18">
        <v>2201015</v>
      </c>
      <c r="W57" s="18">
        <v>2201015</v>
      </c>
      <c r="X57" s="18">
        <v>2201015</v>
      </c>
      <c r="Y57" s="19">
        <f t="shared" si="1"/>
        <v>1</v>
      </c>
      <c r="Z57" s="5">
        <v>0</v>
      </c>
    </row>
    <row r="58" spans="1:26" ht="12.75" outlineLevel="2">
      <c r="A58" s="8"/>
      <c r="B58" s="11" t="s">
        <v>73</v>
      </c>
      <c r="C58" s="4"/>
      <c r="D58" s="4"/>
      <c r="E58" s="4"/>
      <c r="F58" s="4"/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34">
        <v>2201015</v>
      </c>
      <c r="Q58" s="34">
        <v>0</v>
      </c>
      <c r="R58" s="34">
        <v>0</v>
      </c>
      <c r="S58" s="34">
        <v>0</v>
      </c>
      <c r="T58" s="34">
        <v>0</v>
      </c>
      <c r="U58" s="34">
        <v>2201015</v>
      </c>
      <c r="V58" s="34">
        <v>2201015</v>
      </c>
      <c r="W58" s="34">
        <v>2201015</v>
      </c>
      <c r="X58" s="34">
        <v>2201015</v>
      </c>
      <c r="Y58" s="35">
        <f t="shared" si="1"/>
        <v>1</v>
      </c>
      <c r="Z58" s="5">
        <v>0</v>
      </c>
    </row>
    <row r="59" spans="1:26" s="23" customFormat="1" ht="89.25" outlineLevel="1">
      <c r="A59" s="8" t="s">
        <v>51</v>
      </c>
      <c r="B59" s="4" t="s">
        <v>52</v>
      </c>
      <c r="C59" s="4"/>
      <c r="D59" s="4"/>
      <c r="E59" s="4"/>
      <c r="F59" s="4"/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18">
        <v>281269473</v>
      </c>
      <c r="Q59" s="18">
        <v>0</v>
      </c>
      <c r="R59" s="18">
        <v>0</v>
      </c>
      <c r="S59" s="18">
        <v>0</v>
      </c>
      <c r="T59" s="18">
        <v>0</v>
      </c>
      <c r="U59" s="18">
        <v>279334831.25</v>
      </c>
      <c r="V59" s="18">
        <v>279334831.25</v>
      </c>
      <c r="W59" s="18">
        <v>279330981.15</v>
      </c>
      <c r="X59" s="18">
        <v>279330981.15</v>
      </c>
      <c r="Y59" s="19">
        <f t="shared" si="1"/>
        <v>0.9931080617127618</v>
      </c>
      <c r="Z59" s="9">
        <v>0</v>
      </c>
    </row>
    <row r="60" spans="1:26" s="23" customFormat="1" ht="12.75" outlineLevel="1">
      <c r="A60" s="8"/>
      <c r="B60" s="10" t="s">
        <v>72</v>
      </c>
      <c r="C60" s="4"/>
      <c r="D60" s="4"/>
      <c r="E60" s="4"/>
      <c r="F60" s="4"/>
      <c r="G60" s="9"/>
      <c r="H60" s="9"/>
      <c r="I60" s="9"/>
      <c r="J60" s="9"/>
      <c r="K60" s="9"/>
      <c r="L60" s="9"/>
      <c r="M60" s="9"/>
      <c r="N60" s="9"/>
      <c r="O60" s="9"/>
      <c r="P60" s="36">
        <v>195814840</v>
      </c>
      <c r="Q60" s="36">
        <v>0</v>
      </c>
      <c r="R60" s="36">
        <v>0</v>
      </c>
      <c r="S60" s="36">
        <v>0</v>
      </c>
      <c r="T60" s="36">
        <v>0</v>
      </c>
      <c r="U60" s="36">
        <v>193892268.12</v>
      </c>
      <c r="V60" s="36">
        <v>193892268.12</v>
      </c>
      <c r="W60" s="36">
        <v>193888512.85999998</v>
      </c>
      <c r="X60" s="36"/>
      <c r="Y60" s="37">
        <f t="shared" si="1"/>
        <v>0.9901625068866077</v>
      </c>
      <c r="Z60" s="9"/>
    </row>
    <row r="61" spans="1:26" s="23" customFormat="1" ht="12.75" outlineLevel="1">
      <c r="A61" s="8"/>
      <c r="B61" s="11" t="s">
        <v>73</v>
      </c>
      <c r="C61" s="4"/>
      <c r="D61" s="4"/>
      <c r="E61" s="4"/>
      <c r="F61" s="4"/>
      <c r="G61" s="9"/>
      <c r="H61" s="9"/>
      <c r="I61" s="9"/>
      <c r="J61" s="9"/>
      <c r="K61" s="9"/>
      <c r="L61" s="9"/>
      <c r="M61" s="9"/>
      <c r="N61" s="9"/>
      <c r="O61" s="9"/>
      <c r="P61" s="34">
        <v>85454633</v>
      </c>
      <c r="Q61" s="34">
        <v>0</v>
      </c>
      <c r="R61" s="34">
        <v>0</v>
      </c>
      <c r="S61" s="34">
        <v>0</v>
      </c>
      <c r="T61" s="34">
        <v>0</v>
      </c>
      <c r="U61" s="34">
        <v>85442563.13</v>
      </c>
      <c r="V61" s="34">
        <v>85442563.13</v>
      </c>
      <c r="W61" s="34">
        <v>85442468.28999999</v>
      </c>
      <c r="X61" s="34"/>
      <c r="Y61" s="35">
        <f t="shared" si="1"/>
        <v>0.9998576471564742</v>
      </c>
      <c r="Z61" s="9"/>
    </row>
    <row r="62" spans="1:26" ht="51">
      <c r="A62" s="3" t="s">
        <v>53</v>
      </c>
      <c r="B62" s="7" t="s">
        <v>54</v>
      </c>
      <c r="C62" s="4"/>
      <c r="D62" s="4"/>
      <c r="E62" s="4"/>
      <c r="F62" s="4"/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16">
        <v>61290423</v>
      </c>
      <c r="Q62" s="16">
        <v>0</v>
      </c>
      <c r="R62" s="16">
        <v>0</v>
      </c>
      <c r="S62" s="16">
        <v>0</v>
      </c>
      <c r="T62" s="16">
        <v>0</v>
      </c>
      <c r="U62" s="16">
        <v>60312758.39</v>
      </c>
      <c r="V62" s="16">
        <v>60312758.39</v>
      </c>
      <c r="W62" s="16">
        <v>57255111.38</v>
      </c>
      <c r="X62" s="16">
        <v>57255111.38</v>
      </c>
      <c r="Y62" s="17">
        <f t="shared" si="1"/>
        <v>0.9341608130196785</v>
      </c>
      <c r="Z62" s="5">
        <v>0</v>
      </c>
    </row>
    <row r="63" spans="1:26" ht="76.5" outlineLevel="1">
      <c r="A63" s="8" t="s">
        <v>55</v>
      </c>
      <c r="B63" s="4" t="s">
        <v>56</v>
      </c>
      <c r="C63" s="4"/>
      <c r="D63" s="4"/>
      <c r="E63" s="4"/>
      <c r="F63" s="4"/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18">
        <v>45129807</v>
      </c>
      <c r="Q63" s="18">
        <v>0</v>
      </c>
      <c r="R63" s="18">
        <v>0</v>
      </c>
      <c r="S63" s="18">
        <v>0</v>
      </c>
      <c r="T63" s="18">
        <v>0</v>
      </c>
      <c r="U63" s="18">
        <v>44532585.2</v>
      </c>
      <c r="V63" s="18">
        <v>44532585.2</v>
      </c>
      <c r="W63" s="18">
        <v>41786466.2</v>
      </c>
      <c r="X63" s="18">
        <v>41786466.2</v>
      </c>
      <c r="Y63" s="19">
        <f t="shared" si="1"/>
        <v>0.9259172369161695</v>
      </c>
      <c r="Z63" s="5">
        <v>0</v>
      </c>
    </row>
    <row r="64" spans="1:26" ht="12.75" outlineLevel="1">
      <c r="A64" s="8"/>
      <c r="B64" s="22" t="s">
        <v>74</v>
      </c>
      <c r="C64" s="4"/>
      <c r="D64" s="4"/>
      <c r="E64" s="4"/>
      <c r="F64" s="4"/>
      <c r="G64" s="9"/>
      <c r="H64" s="9"/>
      <c r="I64" s="9"/>
      <c r="J64" s="9"/>
      <c r="K64" s="9"/>
      <c r="L64" s="9"/>
      <c r="M64" s="9"/>
      <c r="N64" s="9"/>
      <c r="O64" s="9"/>
      <c r="P64" s="38">
        <v>2824716</v>
      </c>
      <c r="Q64" s="38">
        <v>0</v>
      </c>
      <c r="R64" s="38">
        <v>0</v>
      </c>
      <c r="S64" s="38">
        <v>0</v>
      </c>
      <c r="T64" s="38">
        <v>0</v>
      </c>
      <c r="U64" s="38">
        <v>2824716</v>
      </c>
      <c r="V64" s="38">
        <v>2824716</v>
      </c>
      <c r="W64" s="38">
        <v>2824716</v>
      </c>
      <c r="X64" s="38"/>
      <c r="Y64" s="39">
        <f t="shared" si="1"/>
        <v>1</v>
      </c>
      <c r="Z64" s="5"/>
    </row>
    <row r="65" spans="1:26" ht="12.75" outlineLevel="1">
      <c r="A65" s="8"/>
      <c r="B65" s="10" t="s">
        <v>72</v>
      </c>
      <c r="C65" s="4"/>
      <c r="D65" s="4"/>
      <c r="E65" s="4"/>
      <c r="F65" s="4"/>
      <c r="G65" s="9"/>
      <c r="H65" s="9"/>
      <c r="I65" s="9"/>
      <c r="J65" s="9"/>
      <c r="K65" s="9"/>
      <c r="L65" s="9"/>
      <c r="M65" s="9"/>
      <c r="N65" s="9"/>
      <c r="O65" s="9"/>
      <c r="P65" s="36">
        <v>7165554</v>
      </c>
      <c r="Q65" s="36">
        <v>0</v>
      </c>
      <c r="R65" s="36">
        <v>0</v>
      </c>
      <c r="S65" s="36">
        <v>0</v>
      </c>
      <c r="T65" s="36">
        <v>0</v>
      </c>
      <c r="U65" s="36">
        <v>6569573.910000004</v>
      </c>
      <c r="V65" s="36">
        <v>6569573.910000004</v>
      </c>
      <c r="W65" s="36">
        <v>3890357.910000004</v>
      </c>
      <c r="X65" s="36"/>
      <c r="Y65" s="37">
        <f t="shared" si="1"/>
        <v>0.5429249308567075</v>
      </c>
      <c r="Z65" s="5"/>
    </row>
    <row r="66" spans="1:26" ht="12.75" outlineLevel="1">
      <c r="A66" s="8"/>
      <c r="B66" s="11" t="s">
        <v>73</v>
      </c>
      <c r="C66" s="4"/>
      <c r="D66" s="4"/>
      <c r="E66" s="4"/>
      <c r="F66" s="4"/>
      <c r="G66" s="9"/>
      <c r="H66" s="9"/>
      <c r="I66" s="9"/>
      <c r="J66" s="9"/>
      <c r="K66" s="9"/>
      <c r="L66" s="9"/>
      <c r="M66" s="9"/>
      <c r="N66" s="9"/>
      <c r="O66" s="9"/>
      <c r="P66" s="34">
        <v>35139537</v>
      </c>
      <c r="Q66" s="34">
        <v>0</v>
      </c>
      <c r="R66" s="34">
        <v>0</v>
      </c>
      <c r="S66" s="34">
        <v>0</v>
      </c>
      <c r="T66" s="34">
        <v>0</v>
      </c>
      <c r="U66" s="34">
        <v>35138295.29</v>
      </c>
      <c r="V66" s="34">
        <v>35138295.29</v>
      </c>
      <c r="W66" s="34">
        <v>35071392.29</v>
      </c>
      <c r="X66" s="34"/>
      <c r="Y66" s="35">
        <f t="shared" si="1"/>
        <v>0.998060739673377</v>
      </c>
      <c r="Z66" s="5"/>
    </row>
    <row r="67" spans="1:26" s="23" customFormat="1" ht="89.25" outlineLevel="1">
      <c r="A67" s="8" t="s">
        <v>57</v>
      </c>
      <c r="B67" s="4" t="s">
        <v>58</v>
      </c>
      <c r="C67" s="4"/>
      <c r="D67" s="4"/>
      <c r="E67" s="4"/>
      <c r="F67" s="4"/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18">
        <v>9823370</v>
      </c>
      <c r="Q67" s="18">
        <v>0</v>
      </c>
      <c r="R67" s="18">
        <v>0</v>
      </c>
      <c r="S67" s="18">
        <v>0</v>
      </c>
      <c r="T67" s="18">
        <v>0</v>
      </c>
      <c r="U67" s="18">
        <v>9458875.63</v>
      </c>
      <c r="V67" s="18">
        <v>9458875.63</v>
      </c>
      <c r="W67" s="18">
        <v>9147572.78</v>
      </c>
      <c r="X67" s="18">
        <v>9147572.78</v>
      </c>
      <c r="Y67" s="19">
        <f t="shared" si="1"/>
        <v>0.9312051546465214</v>
      </c>
      <c r="Z67" s="9">
        <v>0</v>
      </c>
    </row>
    <row r="68" spans="1:26" s="23" customFormat="1" ht="12.75" outlineLevel="1">
      <c r="A68" s="8"/>
      <c r="B68" s="10" t="s">
        <v>72</v>
      </c>
      <c r="C68" s="4"/>
      <c r="D68" s="4"/>
      <c r="E68" s="4"/>
      <c r="F68" s="4"/>
      <c r="G68" s="9"/>
      <c r="H68" s="9"/>
      <c r="I68" s="9"/>
      <c r="J68" s="9"/>
      <c r="K68" s="9"/>
      <c r="L68" s="9"/>
      <c r="M68" s="9"/>
      <c r="N68" s="9"/>
      <c r="O68" s="9"/>
      <c r="P68" s="36">
        <v>1105500</v>
      </c>
      <c r="Q68" s="36">
        <v>0</v>
      </c>
      <c r="R68" s="36">
        <v>0</v>
      </c>
      <c r="S68" s="36">
        <v>0</v>
      </c>
      <c r="T68" s="36">
        <v>0</v>
      </c>
      <c r="U68" s="36">
        <v>750314.7400000002</v>
      </c>
      <c r="V68" s="36">
        <v>750314.7400000002</v>
      </c>
      <c r="W68" s="36">
        <v>727714.7400000002</v>
      </c>
      <c r="X68" s="36"/>
      <c r="Y68" s="37">
        <f t="shared" si="1"/>
        <v>0.6582675169606514</v>
      </c>
      <c r="Z68" s="9"/>
    </row>
    <row r="69" spans="1:26" s="23" customFormat="1" ht="12.75" outlineLevel="1">
      <c r="A69" s="8"/>
      <c r="B69" s="11" t="s">
        <v>73</v>
      </c>
      <c r="C69" s="4"/>
      <c r="D69" s="4"/>
      <c r="E69" s="4"/>
      <c r="F69" s="4"/>
      <c r="G69" s="9"/>
      <c r="H69" s="9"/>
      <c r="I69" s="9"/>
      <c r="J69" s="9"/>
      <c r="K69" s="9"/>
      <c r="L69" s="9"/>
      <c r="M69" s="9"/>
      <c r="N69" s="9"/>
      <c r="O69" s="9"/>
      <c r="P69" s="34">
        <v>8717870</v>
      </c>
      <c r="Q69" s="34">
        <v>0</v>
      </c>
      <c r="R69" s="34">
        <v>0</v>
      </c>
      <c r="S69" s="34">
        <v>0</v>
      </c>
      <c r="T69" s="34">
        <v>0</v>
      </c>
      <c r="U69" s="34">
        <v>8708560.89</v>
      </c>
      <c r="V69" s="34">
        <v>8708560.89</v>
      </c>
      <c r="W69" s="34">
        <v>8419858.04</v>
      </c>
      <c r="X69" s="34"/>
      <c r="Y69" s="35">
        <f t="shared" si="1"/>
        <v>0.9658159665147563</v>
      </c>
      <c r="Z69" s="9"/>
    </row>
    <row r="70" spans="1:26" s="23" customFormat="1" ht="64.5" customHeight="1" outlineLevel="1">
      <c r="A70" s="8" t="s">
        <v>59</v>
      </c>
      <c r="B70" s="4" t="s">
        <v>60</v>
      </c>
      <c r="C70" s="4"/>
      <c r="D70" s="4"/>
      <c r="E70" s="4"/>
      <c r="F70" s="4"/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18">
        <v>94500</v>
      </c>
      <c r="Q70" s="18">
        <v>0</v>
      </c>
      <c r="R70" s="18">
        <v>0</v>
      </c>
      <c r="S70" s="18">
        <v>0</v>
      </c>
      <c r="T70" s="18">
        <v>0</v>
      </c>
      <c r="U70" s="18">
        <v>94500</v>
      </c>
      <c r="V70" s="18">
        <v>94500</v>
      </c>
      <c r="W70" s="18">
        <v>94499.33</v>
      </c>
      <c r="X70" s="18">
        <v>94499.33</v>
      </c>
      <c r="Y70" s="19">
        <f aca="true" t="shared" si="2" ref="Y70:Y85">W70/P70*100%</f>
        <v>0.99999291005291</v>
      </c>
      <c r="Z70" s="9">
        <v>0</v>
      </c>
    </row>
    <row r="71" spans="1:26" ht="12.75" outlineLevel="2">
      <c r="A71" s="3"/>
      <c r="B71" s="11" t="s">
        <v>73</v>
      </c>
      <c r="C71" s="4"/>
      <c r="D71" s="4"/>
      <c r="E71" s="4"/>
      <c r="F71" s="4"/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34">
        <v>94500</v>
      </c>
      <c r="Q71" s="34">
        <v>0</v>
      </c>
      <c r="R71" s="34">
        <v>0</v>
      </c>
      <c r="S71" s="34">
        <v>0</v>
      </c>
      <c r="T71" s="34">
        <v>0</v>
      </c>
      <c r="U71" s="34">
        <v>94500</v>
      </c>
      <c r="V71" s="34">
        <v>94500</v>
      </c>
      <c r="W71" s="34">
        <v>94499.33</v>
      </c>
      <c r="X71" s="34">
        <v>94499.33</v>
      </c>
      <c r="Y71" s="35">
        <f t="shared" si="2"/>
        <v>0.99999291005291</v>
      </c>
      <c r="Z71" s="5">
        <v>0</v>
      </c>
    </row>
    <row r="72" spans="1:26" s="23" customFormat="1" ht="89.25" customHeight="1" outlineLevel="1">
      <c r="A72" s="8" t="s">
        <v>61</v>
      </c>
      <c r="B72" s="4" t="s">
        <v>62</v>
      </c>
      <c r="C72" s="4"/>
      <c r="D72" s="4"/>
      <c r="E72" s="4"/>
      <c r="F72" s="4"/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18">
        <v>6242746</v>
      </c>
      <c r="Q72" s="18">
        <v>0</v>
      </c>
      <c r="R72" s="18">
        <v>0</v>
      </c>
      <c r="S72" s="18">
        <v>0</v>
      </c>
      <c r="T72" s="18">
        <v>0</v>
      </c>
      <c r="U72" s="18">
        <v>6226797.56</v>
      </c>
      <c r="V72" s="18">
        <v>6226797.56</v>
      </c>
      <c r="W72" s="18">
        <v>6226573.07</v>
      </c>
      <c r="X72" s="18">
        <v>6226573.07</v>
      </c>
      <c r="Y72" s="19">
        <f t="shared" si="2"/>
        <v>0.9974093243582232</v>
      </c>
      <c r="Z72" s="9">
        <v>0</v>
      </c>
    </row>
    <row r="73" spans="1:26" ht="12.75" outlineLevel="1">
      <c r="A73" s="3"/>
      <c r="B73" s="10" t="s">
        <v>72</v>
      </c>
      <c r="C73" s="4"/>
      <c r="D73" s="4"/>
      <c r="E73" s="4"/>
      <c r="F73" s="4"/>
      <c r="G73" s="5"/>
      <c r="H73" s="5"/>
      <c r="I73" s="5"/>
      <c r="J73" s="5"/>
      <c r="K73" s="5"/>
      <c r="L73" s="5"/>
      <c r="M73" s="5"/>
      <c r="N73" s="5"/>
      <c r="O73" s="5"/>
      <c r="P73" s="36">
        <v>100496</v>
      </c>
      <c r="Q73" s="36">
        <v>0</v>
      </c>
      <c r="R73" s="36">
        <v>0</v>
      </c>
      <c r="S73" s="36">
        <v>0</v>
      </c>
      <c r="T73" s="36">
        <v>0</v>
      </c>
      <c r="U73" s="36">
        <v>88742.21</v>
      </c>
      <c r="V73" s="36">
        <v>88742.21</v>
      </c>
      <c r="W73" s="36">
        <v>88742.21</v>
      </c>
      <c r="X73" s="36">
        <v>88742.21</v>
      </c>
      <c r="Y73" s="37">
        <f>W73/P73*100%</f>
        <v>0.8830422106352492</v>
      </c>
      <c r="Z73" s="5"/>
    </row>
    <row r="74" spans="1:26" ht="12.75" outlineLevel="2">
      <c r="A74" s="3"/>
      <c r="B74" s="11" t="s">
        <v>73</v>
      </c>
      <c r="C74" s="4"/>
      <c r="D74" s="4"/>
      <c r="E74" s="4"/>
      <c r="F74" s="4"/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34">
        <v>6142250</v>
      </c>
      <c r="Q74" s="34">
        <v>0</v>
      </c>
      <c r="R74" s="34">
        <v>0</v>
      </c>
      <c r="S74" s="34">
        <v>0</v>
      </c>
      <c r="T74" s="34">
        <v>0</v>
      </c>
      <c r="U74" s="34">
        <v>6138055.35</v>
      </c>
      <c r="V74" s="34">
        <v>6138055.35</v>
      </c>
      <c r="W74" s="34">
        <v>6137830.86</v>
      </c>
      <c r="X74" s="34">
        <v>6137830.86</v>
      </c>
      <c r="Y74" s="35">
        <f t="shared" si="2"/>
        <v>0.9992805340062682</v>
      </c>
      <c r="Z74" s="5">
        <v>0</v>
      </c>
    </row>
    <row r="75" spans="1:26" ht="51">
      <c r="A75" s="3" t="s">
        <v>63</v>
      </c>
      <c r="B75" s="7" t="s">
        <v>64</v>
      </c>
      <c r="C75" s="4"/>
      <c r="D75" s="4"/>
      <c r="E75" s="4"/>
      <c r="F75" s="4"/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16">
        <v>554400</v>
      </c>
      <c r="Q75" s="16">
        <v>0</v>
      </c>
      <c r="R75" s="16">
        <v>0</v>
      </c>
      <c r="S75" s="16">
        <v>0</v>
      </c>
      <c r="T75" s="16">
        <v>0</v>
      </c>
      <c r="U75" s="16">
        <v>554400</v>
      </c>
      <c r="V75" s="16">
        <v>554400</v>
      </c>
      <c r="W75" s="16">
        <v>541460</v>
      </c>
      <c r="X75" s="16">
        <v>541460</v>
      </c>
      <c r="Y75" s="17">
        <f t="shared" si="2"/>
        <v>0.9766594516594517</v>
      </c>
      <c r="Z75" s="5">
        <v>0</v>
      </c>
    </row>
    <row r="76" spans="1:26" ht="12.75" outlineLevel="1">
      <c r="A76" s="3"/>
      <c r="B76" s="10" t="s">
        <v>72</v>
      </c>
      <c r="C76" s="4"/>
      <c r="D76" s="4"/>
      <c r="E76" s="4"/>
      <c r="F76" s="4"/>
      <c r="G76" s="5"/>
      <c r="H76" s="5"/>
      <c r="I76" s="5"/>
      <c r="J76" s="5"/>
      <c r="K76" s="5"/>
      <c r="L76" s="5"/>
      <c r="M76" s="5"/>
      <c r="N76" s="5"/>
      <c r="O76" s="5"/>
      <c r="P76" s="36">
        <v>120600</v>
      </c>
      <c r="Q76" s="36">
        <v>0</v>
      </c>
      <c r="R76" s="36">
        <v>0</v>
      </c>
      <c r="S76" s="36">
        <v>0</v>
      </c>
      <c r="T76" s="36">
        <v>0</v>
      </c>
      <c r="U76" s="36">
        <v>120600</v>
      </c>
      <c r="V76" s="36">
        <v>120600</v>
      </c>
      <c r="W76" s="36">
        <v>120600</v>
      </c>
      <c r="X76" s="36"/>
      <c r="Y76" s="37">
        <f t="shared" si="2"/>
        <v>1</v>
      </c>
      <c r="Z76" s="5"/>
    </row>
    <row r="77" spans="1:26" ht="12.75" outlineLevel="2">
      <c r="A77" s="3"/>
      <c r="B77" s="11" t="s">
        <v>73</v>
      </c>
      <c r="C77" s="4"/>
      <c r="D77" s="4"/>
      <c r="E77" s="4"/>
      <c r="F77" s="4"/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34">
        <v>433800</v>
      </c>
      <c r="Q77" s="34">
        <v>0</v>
      </c>
      <c r="R77" s="34">
        <v>0</v>
      </c>
      <c r="S77" s="34">
        <v>0</v>
      </c>
      <c r="T77" s="34">
        <v>0</v>
      </c>
      <c r="U77" s="34">
        <v>433800</v>
      </c>
      <c r="V77" s="34">
        <v>433800</v>
      </c>
      <c r="W77" s="34">
        <v>420860</v>
      </c>
      <c r="X77" s="34">
        <v>420860</v>
      </c>
      <c r="Y77" s="35">
        <f t="shared" si="2"/>
        <v>0.9701705855232826</v>
      </c>
      <c r="Z77" s="5">
        <v>0</v>
      </c>
    </row>
    <row r="78" spans="1:26" ht="76.5">
      <c r="A78" s="3" t="s">
        <v>65</v>
      </c>
      <c r="B78" s="7" t="s">
        <v>66</v>
      </c>
      <c r="C78" s="4"/>
      <c r="D78" s="4"/>
      <c r="E78" s="4"/>
      <c r="F78" s="4"/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16">
        <v>7318000</v>
      </c>
      <c r="Q78" s="16">
        <v>0</v>
      </c>
      <c r="R78" s="16">
        <v>0</v>
      </c>
      <c r="S78" s="16">
        <v>0</v>
      </c>
      <c r="T78" s="16">
        <v>0</v>
      </c>
      <c r="U78" s="16">
        <v>7318000</v>
      </c>
      <c r="V78" s="16">
        <v>7318000</v>
      </c>
      <c r="W78" s="16">
        <v>7318000</v>
      </c>
      <c r="X78" s="16">
        <v>7318000</v>
      </c>
      <c r="Y78" s="17">
        <f t="shared" si="2"/>
        <v>1</v>
      </c>
      <c r="Z78" s="5">
        <v>0</v>
      </c>
    </row>
    <row r="79" spans="1:26" ht="12.75" outlineLevel="1">
      <c r="A79" s="3"/>
      <c r="B79" s="11" t="s">
        <v>73</v>
      </c>
      <c r="C79" s="4"/>
      <c r="D79" s="4"/>
      <c r="E79" s="4"/>
      <c r="F79" s="4"/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34">
        <v>7318000</v>
      </c>
      <c r="Q79" s="34">
        <v>0</v>
      </c>
      <c r="R79" s="34">
        <v>0</v>
      </c>
      <c r="S79" s="34">
        <v>0</v>
      </c>
      <c r="T79" s="34">
        <v>0</v>
      </c>
      <c r="U79" s="34">
        <v>7318000</v>
      </c>
      <c r="V79" s="34">
        <v>7318000</v>
      </c>
      <c r="W79" s="34">
        <v>7318000</v>
      </c>
      <c r="X79" s="34">
        <v>7318000</v>
      </c>
      <c r="Y79" s="35">
        <f t="shared" si="2"/>
        <v>1</v>
      </c>
      <c r="Z79" s="5">
        <v>0</v>
      </c>
    </row>
    <row r="80" spans="1:26" ht="63.75">
      <c r="A80" s="3" t="s">
        <v>67</v>
      </c>
      <c r="B80" s="7" t="s">
        <v>68</v>
      </c>
      <c r="C80" s="4"/>
      <c r="D80" s="4"/>
      <c r="E80" s="4"/>
      <c r="F80" s="4"/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16">
        <v>320315</v>
      </c>
      <c r="Q80" s="16">
        <v>0</v>
      </c>
      <c r="R80" s="16">
        <v>0</v>
      </c>
      <c r="S80" s="16">
        <v>0</v>
      </c>
      <c r="T80" s="16">
        <v>0</v>
      </c>
      <c r="U80" s="16">
        <v>320314.3</v>
      </c>
      <c r="V80" s="16">
        <v>320314.3</v>
      </c>
      <c r="W80" s="16">
        <v>316354.3</v>
      </c>
      <c r="X80" s="16">
        <v>316354.3</v>
      </c>
      <c r="Y80" s="17">
        <f t="shared" si="2"/>
        <v>0.9876349843123176</v>
      </c>
      <c r="Z80" s="5">
        <v>0</v>
      </c>
    </row>
    <row r="81" spans="1:26" ht="12.75" outlineLevel="1">
      <c r="A81" s="3"/>
      <c r="B81" s="11" t="s">
        <v>73</v>
      </c>
      <c r="C81" s="4"/>
      <c r="D81" s="4"/>
      <c r="E81" s="4"/>
      <c r="F81" s="4"/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34">
        <v>320315</v>
      </c>
      <c r="Q81" s="34">
        <v>0</v>
      </c>
      <c r="R81" s="34">
        <v>0</v>
      </c>
      <c r="S81" s="34">
        <v>0</v>
      </c>
      <c r="T81" s="34">
        <v>0</v>
      </c>
      <c r="U81" s="34">
        <v>320314.3</v>
      </c>
      <c r="V81" s="34">
        <v>320314.3</v>
      </c>
      <c r="W81" s="34">
        <v>316354.3</v>
      </c>
      <c r="X81" s="34">
        <v>316354.3</v>
      </c>
      <c r="Y81" s="35">
        <f t="shared" si="2"/>
        <v>0.9876349843123176</v>
      </c>
      <c r="Z81" s="5">
        <v>0</v>
      </c>
    </row>
    <row r="82" spans="1:26" ht="12.75">
      <c r="A82" s="45" t="s">
        <v>69</v>
      </c>
      <c r="B82" s="46"/>
      <c r="C82" s="46"/>
      <c r="D82" s="46"/>
      <c r="E82" s="46"/>
      <c r="F82" s="47"/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16">
        <v>423530671.65</v>
      </c>
      <c r="Q82" s="16">
        <v>0</v>
      </c>
      <c r="R82" s="16">
        <v>0</v>
      </c>
      <c r="S82" s="16">
        <v>0</v>
      </c>
      <c r="T82" s="16">
        <v>0</v>
      </c>
      <c r="U82" s="16">
        <v>420329740.09</v>
      </c>
      <c r="V82" s="16">
        <v>420329740.09</v>
      </c>
      <c r="W82" s="16">
        <v>417050822.68</v>
      </c>
      <c r="X82" s="16">
        <v>417050822.68</v>
      </c>
      <c r="Y82" s="17">
        <f t="shared" si="2"/>
        <v>0.9847004021107713</v>
      </c>
      <c r="Z82" s="6">
        <v>0</v>
      </c>
    </row>
    <row r="83" spans="1:26" s="21" customFormat="1" ht="12.75">
      <c r="A83" s="24"/>
      <c r="B83" s="25" t="s">
        <v>74</v>
      </c>
      <c r="C83" s="24"/>
      <c r="D83" s="24"/>
      <c r="E83" s="26" t="e">
        <f>#REF!+#REF!+E56</f>
        <v>#REF!</v>
      </c>
      <c r="F83" s="26" t="e">
        <f>#REF!+#REF!+F56</f>
        <v>#REF!</v>
      </c>
      <c r="G83" s="26" t="e">
        <f>#REF!+#REF!+G56</f>
        <v>#REF!</v>
      </c>
      <c r="H83" s="26">
        <f aca="true" t="shared" si="3" ref="H83:O83">H64+H48+H5</f>
        <v>0</v>
      </c>
      <c r="I83" s="26">
        <f t="shared" si="3"/>
        <v>0</v>
      </c>
      <c r="J83" s="26">
        <f t="shared" si="3"/>
        <v>0</v>
      </c>
      <c r="K83" s="26">
        <f t="shared" si="3"/>
        <v>0</v>
      </c>
      <c r="L83" s="26">
        <f t="shared" si="3"/>
        <v>0</v>
      </c>
      <c r="M83" s="26">
        <f t="shared" si="3"/>
        <v>0</v>
      </c>
      <c r="N83" s="26">
        <f t="shared" si="3"/>
        <v>0</v>
      </c>
      <c r="O83" s="26">
        <f t="shared" si="3"/>
        <v>0</v>
      </c>
      <c r="P83" s="26">
        <f>P64+P48+P37+P22+P13</f>
        <v>11742616</v>
      </c>
      <c r="Q83" s="26">
        <f aca="true" t="shared" si="4" ref="Q83:W83">Q64+Q48+Q37+Q22+Q13</f>
        <v>0</v>
      </c>
      <c r="R83" s="26">
        <f t="shared" si="4"/>
        <v>0</v>
      </c>
      <c r="S83" s="26">
        <f t="shared" si="4"/>
        <v>0</v>
      </c>
      <c r="T83" s="26">
        <f t="shared" si="4"/>
        <v>0</v>
      </c>
      <c r="U83" s="26">
        <f t="shared" si="4"/>
        <v>11721588</v>
      </c>
      <c r="V83" s="26">
        <f t="shared" si="4"/>
        <v>11721588</v>
      </c>
      <c r="W83" s="26">
        <f t="shared" si="4"/>
        <v>11721588</v>
      </c>
      <c r="X83" s="26">
        <f>X64+X48+X37+X11</f>
        <v>993200</v>
      </c>
      <c r="Y83" s="27">
        <f t="shared" si="2"/>
        <v>0.9982092576304973</v>
      </c>
      <c r="Z83" s="12"/>
    </row>
    <row r="84" spans="1:26" s="21" customFormat="1" ht="12.75">
      <c r="A84" s="24"/>
      <c r="B84" s="28" t="s">
        <v>72</v>
      </c>
      <c r="C84" s="24"/>
      <c r="D84" s="24"/>
      <c r="E84" s="29" t="e">
        <f>#REF!+#REF!+#REF!+#REF!+#REF!+#REF!+#REF!+#REF!+#REF!+E57+E53</f>
        <v>#REF!</v>
      </c>
      <c r="F84" s="29" t="e">
        <f>#REF!+#REF!+#REF!+#REF!+#REF!+#REF!+#REF!+#REF!+#REF!+F57+F53</f>
        <v>#REF!</v>
      </c>
      <c r="G84" s="29" t="e">
        <f>#REF!+#REF!+#REF!+#REF!+#REF!+#REF!+#REF!+#REF!+#REF!+G57+G53</f>
        <v>#REF!</v>
      </c>
      <c r="H84" s="29" t="e">
        <f aca="true" t="shared" si="5" ref="H84:O84">H76+H73+H68+H65+H60+H49+H44+H41+H36+H26+H11+H8+H6+H2</f>
        <v>#VALUE!</v>
      </c>
      <c r="I84" s="29" t="e">
        <f t="shared" si="5"/>
        <v>#VALUE!</v>
      </c>
      <c r="J84" s="29" t="e">
        <f t="shared" si="5"/>
        <v>#VALUE!</v>
      </c>
      <c r="K84" s="29" t="e">
        <f t="shared" si="5"/>
        <v>#VALUE!</v>
      </c>
      <c r="L84" s="29" t="e">
        <f t="shared" si="5"/>
        <v>#VALUE!</v>
      </c>
      <c r="M84" s="29" t="e">
        <f t="shared" si="5"/>
        <v>#VALUE!</v>
      </c>
      <c r="N84" s="29" t="e">
        <f t="shared" si="5"/>
        <v>#VALUE!</v>
      </c>
      <c r="O84" s="29" t="e">
        <f t="shared" si="5"/>
        <v>#VALUE!</v>
      </c>
      <c r="P84" s="29">
        <f>P76+P73+P68+P65+P60+P49+P44+P41+P38+P23+P19+P16+P14+P10</f>
        <v>249610046.17</v>
      </c>
      <c r="Q84" s="29">
        <f aca="true" t="shared" si="6" ref="Q84:W84">Q76+Q73+Q68+Q65+Q60+Q49+Q44+Q41+Q38+Q23+Q19+Q16+Q14+Q10</f>
        <v>0</v>
      </c>
      <c r="R84" s="29">
        <f t="shared" si="6"/>
        <v>0</v>
      </c>
      <c r="S84" s="29">
        <f t="shared" si="6"/>
        <v>0</v>
      </c>
      <c r="T84" s="29">
        <f t="shared" si="6"/>
        <v>0</v>
      </c>
      <c r="U84" s="29">
        <f t="shared" si="6"/>
        <v>246465003.95000002</v>
      </c>
      <c r="V84" s="29">
        <f t="shared" si="6"/>
        <v>246465003.95000002</v>
      </c>
      <c r="W84" s="29">
        <f t="shared" si="6"/>
        <v>243759418.69</v>
      </c>
      <c r="X84" s="30"/>
      <c r="Y84" s="30">
        <f t="shared" si="2"/>
        <v>0.9765609294586831</v>
      </c>
      <c r="Z84" s="20"/>
    </row>
    <row r="85" spans="1:25" s="21" customFormat="1" ht="12.75">
      <c r="A85" s="24"/>
      <c r="B85" s="31" t="s">
        <v>73</v>
      </c>
      <c r="C85" s="24"/>
      <c r="D85" s="24"/>
      <c r="E85" s="32" t="e">
        <f>#REF!+E80+E78+E77+E75+#REF!+E70+#REF!+#REF!+#REF!+#REF!+#REF!+#REF!+#REF!+E62+#REF!+#REF!+#REF!+#REF!+#REF!+#REF!+#REF!+#REF!+#REF!+#REF!+E59+E54</f>
        <v>#REF!</v>
      </c>
      <c r="F85" s="32" t="e">
        <f>#REF!+F80+F78+F77+F75+#REF!+F70+#REF!+#REF!+#REF!+#REF!+#REF!+#REF!+#REF!+F62+#REF!+#REF!+#REF!+#REF!+#REF!+#REF!+#REF!+#REF!+#REF!+#REF!+F59+F54</f>
        <v>#REF!</v>
      </c>
      <c r="G85" s="32" t="e">
        <f>#REF!+G80+G78+G77+G75+#REF!+G70+#REF!+#REF!+#REF!+#REF!+#REF!+#REF!+#REF!+G62+#REF!+#REF!+#REF!+#REF!+#REF!+#REF!+#REF!+#REF!+#REF!+#REF!+G59+G54</f>
        <v>#REF!</v>
      </c>
      <c r="H85" s="32">
        <f aca="true" t="shared" si="7" ref="H85:O85">H81+H79+H77+H74+H71+H69+H66+H61+H58+H56+H54+H52+H50+H45+H42+H39+H37+H34+H32+H29+H27+H24+H22+H20+H18+H16+H14+H12+H9+H3</f>
        <v>0</v>
      </c>
      <c r="I85" s="32">
        <f t="shared" si="7"/>
        <v>0</v>
      </c>
      <c r="J85" s="32">
        <f t="shared" si="7"/>
        <v>0</v>
      </c>
      <c r="K85" s="32">
        <f t="shared" si="7"/>
        <v>0</v>
      </c>
      <c r="L85" s="32">
        <f t="shared" si="7"/>
        <v>0</v>
      </c>
      <c r="M85" s="32">
        <f t="shared" si="7"/>
        <v>0</v>
      </c>
      <c r="N85" s="32">
        <f t="shared" si="7"/>
        <v>0</v>
      </c>
      <c r="O85" s="32">
        <f t="shared" si="7"/>
        <v>0</v>
      </c>
      <c r="P85" s="32">
        <f>P81+P79+P77+P74+P71+P69+P66+P61+P58+P56+P54+P52+P50+P45+P42+P39+P35+P32+P30+P28+P26+P24+P20+P17+P11</f>
        <v>162178009.48</v>
      </c>
      <c r="Q85" s="32">
        <f aca="true" t="shared" si="8" ref="Q85:W85">Q81+Q79+Q77+Q74+Q71+Q69+Q66+Q61+Q58+Q56+Q54+Q52+Q50+Q45+Q42+Q39+Q35+Q32+Q30+Q28+Q26+Q24+Q20+Q17+Q11</f>
        <v>0</v>
      </c>
      <c r="R85" s="32">
        <f t="shared" si="8"/>
        <v>0</v>
      </c>
      <c r="S85" s="32">
        <f t="shared" si="8"/>
        <v>0</v>
      </c>
      <c r="T85" s="32">
        <f t="shared" si="8"/>
        <v>0</v>
      </c>
      <c r="U85" s="32">
        <f t="shared" si="8"/>
        <v>162143148.13999996</v>
      </c>
      <c r="V85" s="32">
        <f t="shared" si="8"/>
        <v>162143148.13999996</v>
      </c>
      <c r="W85" s="32">
        <f t="shared" si="8"/>
        <v>161569815.99</v>
      </c>
      <c r="X85" s="33"/>
      <c r="Y85" s="33">
        <f t="shared" si="2"/>
        <v>0.996249839963198</v>
      </c>
    </row>
    <row r="86" ht="12.75">
      <c r="P86" s="40"/>
    </row>
  </sheetData>
  <sheetProtection/>
  <mergeCells count="30">
    <mergeCell ref="A1:H1"/>
    <mergeCell ref="A2:H2"/>
    <mergeCell ref="A3:X3"/>
    <mergeCell ref="A4:X4"/>
    <mergeCell ref="A5:Z5"/>
    <mergeCell ref="A6:A7"/>
    <mergeCell ref="B6:B7"/>
    <mergeCell ref="C6:C7"/>
    <mergeCell ref="D6:D7"/>
    <mergeCell ref="E6:E7"/>
    <mergeCell ref="N6:N7"/>
    <mergeCell ref="O6:O7"/>
    <mergeCell ref="P6:P7"/>
    <mergeCell ref="Q6:Q7"/>
    <mergeCell ref="F6:F7"/>
    <mergeCell ref="G6:G7"/>
    <mergeCell ref="H6:H7"/>
    <mergeCell ref="I6:I7"/>
    <mergeCell ref="J6:J7"/>
    <mergeCell ref="K6:K7"/>
    <mergeCell ref="Y6:Y7"/>
    <mergeCell ref="Z6:Z7"/>
    <mergeCell ref="A82:F82"/>
    <mergeCell ref="R6:R7"/>
    <mergeCell ref="S6:S7"/>
    <mergeCell ref="T6:T7"/>
    <mergeCell ref="L6:L7"/>
    <mergeCell ref="U6:U7"/>
    <mergeCell ref="W6:W7"/>
    <mergeCell ref="M6:M7"/>
  </mergeCells>
  <printOptions/>
  <pageMargins left="0.7874015748031497" right="0" top="0" bottom="0" header="0" footer="0"/>
  <pageSetup fitToHeight="20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Игнатьева</cp:lastModifiedBy>
  <cp:lastPrinted>2016-01-15T07:36:02Z</cp:lastPrinted>
  <dcterms:created xsi:type="dcterms:W3CDTF">2016-01-14T09:22:27Z</dcterms:created>
  <dcterms:modified xsi:type="dcterms:W3CDTF">2016-01-19T07:24:17Z</dcterms:modified>
  <cp:category/>
  <cp:version/>
  <cp:contentType/>
  <cp:contentStatus/>
</cp:coreProperties>
</file>