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0" windowWidth="9450" windowHeight="11490" firstSheet="3" activeTab="3"/>
  </bookViews>
  <sheets>
    <sheet name="на 01.01.2011" sheetId="1" r:id="rId1"/>
    <sheet name="на 01.01.2012" sheetId="2" r:id="rId2"/>
    <sheet name="на 01 .01. 2013" sheetId="3" r:id="rId3"/>
    <sheet name="на 01.07.2016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0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10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E11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E12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12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13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H14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E15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15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E19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19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E20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E23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23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E24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E26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E28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28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E29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29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E30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B32" authorId="0">
      <text>
        <r>
          <rPr>
            <b/>
            <sz val="8"/>
            <rFont val="Tahoma"/>
            <family val="2"/>
          </rPr>
          <t>T1_0503317 (T1_04_0503317)</t>
        </r>
      </text>
    </comment>
    <comment ref="E69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69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70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E71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71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E72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72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E73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73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74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E75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75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E76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76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E77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77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E78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E79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79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84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E86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86" authorId="0">
      <text>
        <r>
          <rPr>
            <b/>
            <sz val="8"/>
            <rFont val="Tahoma"/>
            <family val="2"/>
          </rPr>
          <t>T2_0503317 (T2_10_0503317)</t>
        </r>
      </text>
    </comment>
  </commentList>
</comments>
</file>

<file path=xl/comments2.xml><?xml version="1.0" encoding="utf-8"?>
<comments xmlns="http://schemas.openxmlformats.org/spreadsheetml/2006/main">
  <authors>
    <author>User</author>
    <author/>
  </authors>
  <commentList>
    <comment ref="H11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K11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H12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13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K13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15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K15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H19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K19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A20" authorId="1">
      <text>
        <r>
          <rPr>
            <sz val="8"/>
            <rFont val="Tahoma"/>
            <family val="2"/>
          </rPr>
          <t>T1_0503317 (T1_01_0503317)</t>
        </r>
      </text>
    </comment>
    <comment ref="H21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23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24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C27" authorId="0">
      <text>
        <r>
          <rPr>
            <b/>
            <sz val="8"/>
            <rFont val="Tahoma"/>
            <family val="2"/>
          </rPr>
          <t>T1_0503317 (T1_04_0503317)</t>
        </r>
      </text>
    </comment>
    <comment ref="D34" authorId="1">
      <text>
        <r>
          <rPr>
            <sz val="8"/>
            <rFont val="Tahoma"/>
            <family val="2"/>
          </rPr>
          <t>T1_0503317 (Итог уровня 1)</t>
        </r>
      </text>
    </comment>
    <comment ref="D41" authorId="1">
      <text>
        <r>
          <rPr>
            <sz val="8"/>
            <rFont val="Tahoma"/>
            <family val="2"/>
          </rPr>
          <t>T1_0503317 (Итог уровня 1)</t>
        </r>
      </text>
    </comment>
    <comment ref="F41" authorId="1">
      <text>
        <r>
          <rPr>
            <sz val="8"/>
            <rFont val="Tahoma"/>
            <family val="2"/>
          </rPr>
          <t>T1_0503317 (Итог уровня 1)</t>
        </r>
      </text>
    </comment>
    <comment ref="D45" authorId="1">
      <text>
        <r>
          <rPr>
            <sz val="8"/>
            <rFont val="Tahoma"/>
            <family val="2"/>
          </rPr>
          <t>010_07_0503317</t>
        </r>
      </text>
    </comment>
    <comment ref="F45" authorId="1">
      <text>
        <r>
          <rPr>
            <sz val="8"/>
            <rFont val="Tahoma"/>
            <family val="2"/>
          </rPr>
          <t>010_07_0503317</t>
        </r>
      </text>
    </comment>
    <comment ref="H57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K57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K58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59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K59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E60" authorId="1">
      <text>
        <r>
          <rPr>
            <sz val="8"/>
            <rFont val="Tahoma"/>
            <family val="2"/>
          </rPr>
          <t>T2_0503317 (Итог уровня 1)</t>
        </r>
      </text>
    </comment>
    <comment ref="H60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K60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61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K61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K62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E63" authorId="1">
      <text>
        <r>
          <rPr>
            <sz val="8"/>
            <rFont val="Tahoma"/>
            <family val="2"/>
          </rPr>
          <t>T2_0503317 (Итог уровня 1)</t>
        </r>
      </text>
    </comment>
    <comment ref="H63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K63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64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K64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65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K65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66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69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K69" authorId="0">
      <text>
        <r>
          <rPr>
            <b/>
            <sz val="8"/>
            <rFont val="Tahoma"/>
            <family val="2"/>
          </rPr>
          <t>T2_0503317 (T2_10_0503317)</t>
        </r>
      </text>
    </comment>
  </commentList>
</comments>
</file>

<file path=xl/comments3.xml><?xml version="1.0" encoding="utf-8"?>
<comments xmlns="http://schemas.openxmlformats.org/spreadsheetml/2006/main">
  <authors>
    <author>User</author>
    <author/>
  </authors>
  <commentList>
    <comment ref="H9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K9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H10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11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K11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13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K13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H17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K17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A18" authorId="1">
      <text>
        <r>
          <rPr>
            <sz val="8"/>
            <rFont val="Tahoma"/>
            <family val="2"/>
          </rPr>
          <t>T1_0503317 (T1_01_0503317)</t>
        </r>
      </text>
    </comment>
    <comment ref="H19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21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22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C25" authorId="0">
      <text>
        <r>
          <rPr>
            <b/>
            <sz val="8"/>
            <rFont val="Tahoma"/>
            <family val="2"/>
          </rPr>
          <t>T1_0503317 (T1_04_0503317)</t>
        </r>
      </text>
    </comment>
    <comment ref="D32" authorId="1">
      <text>
        <r>
          <rPr>
            <sz val="8"/>
            <rFont val="Tahoma"/>
            <family val="2"/>
          </rPr>
          <t>T1_0503317 (Итог уровня 1)</t>
        </r>
      </text>
    </comment>
    <comment ref="D39" authorId="1">
      <text>
        <r>
          <rPr>
            <sz val="8"/>
            <rFont val="Tahoma"/>
            <family val="2"/>
          </rPr>
          <t>T1_0503317 (Итог уровня 1)</t>
        </r>
      </text>
    </comment>
    <comment ref="F39" authorId="1">
      <text>
        <r>
          <rPr>
            <sz val="8"/>
            <rFont val="Tahoma"/>
            <family val="2"/>
          </rPr>
          <t>T1_0503317 (Итог уровня 1)</t>
        </r>
      </text>
    </comment>
    <comment ref="D43" authorId="1">
      <text>
        <r>
          <rPr>
            <sz val="8"/>
            <rFont val="Tahoma"/>
            <family val="2"/>
          </rPr>
          <t>010_07_0503317</t>
        </r>
      </text>
    </comment>
    <comment ref="F43" authorId="1">
      <text>
        <r>
          <rPr>
            <sz val="8"/>
            <rFont val="Tahoma"/>
            <family val="2"/>
          </rPr>
          <t>010_07_0503317</t>
        </r>
      </text>
    </comment>
    <comment ref="H56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K56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K57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58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K58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59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K59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60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K60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K61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62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K62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63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K63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64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K64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65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68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K68" authorId="0">
      <text>
        <r>
          <rPr>
            <b/>
            <sz val="8"/>
            <rFont val="Tahoma"/>
            <family val="2"/>
          </rPr>
          <t>T2_0503317 (T2_10_0503317)</t>
        </r>
      </text>
    </comment>
  </commentList>
</comments>
</file>

<file path=xl/comments4.xml><?xml version="1.0" encoding="utf-8"?>
<comments xmlns="http://schemas.openxmlformats.org/spreadsheetml/2006/main">
  <authors>
    <author>User</author>
    <author/>
  </authors>
  <commentList>
    <comment ref="H9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K9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H11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12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K12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14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K14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H18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K18" authorId="0">
      <text>
        <r>
          <rPr>
            <b/>
            <sz val="8"/>
            <rFont val="Tahoma"/>
            <family val="2"/>
          </rPr>
          <t>T1_0503317 (T1_10_0503317)</t>
        </r>
      </text>
    </comment>
    <comment ref="A19" authorId="1">
      <text>
        <r>
          <rPr>
            <sz val="8"/>
            <rFont val="Tahoma"/>
            <family val="2"/>
          </rPr>
          <t>T1_0503317 (T1_01_0503317)</t>
        </r>
      </text>
    </comment>
    <comment ref="H20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22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H23" authorId="0">
      <text>
        <r>
          <rPr>
            <b/>
            <sz val="8"/>
            <rFont val="Tahoma"/>
            <family val="2"/>
          </rPr>
          <t>T1_0503317 (T1_09_0503317)</t>
        </r>
      </text>
    </comment>
    <comment ref="C26" authorId="0">
      <text>
        <r>
          <rPr>
            <b/>
            <sz val="8"/>
            <rFont val="Tahoma"/>
            <family val="2"/>
          </rPr>
          <t>T1_0503317 (T1_04_0503317)</t>
        </r>
      </text>
    </comment>
    <comment ref="D34" authorId="1">
      <text>
        <r>
          <rPr>
            <sz val="8"/>
            <rFont val="Tahoma"/>
            <family val="2"/>
          </rPr>
          <t>T1_0503317 (Итог уровня 1)</t>
        </r>
      </text>
    </comment>
    <comment ref="D41" authorId="1">
      <text>
        <r>
          <rPr>
            <sz val="8"/>
            <rFont val="Tahoma"/>
            <family val="2"/>
          </rPr>
          <t>T1_0503317 (Итог уровня 1)</t>
        </r>
      </text>
    </comment>
    <comment ref="F41" authorId="1">
      <text>
        <r>
          <rPr>
            <sz val="8"/>
            <rFont val="Tahoma"/>
            <family val="2"/>
          </rPr>
          <t>T1_0503317 (Итог уровня 1)</t>
        </r>
      </text>
    </comment>
    <comment ref="D46" authorId="1">
      <text>
        <r>
          <rPr>
            <sz val="8"/>
            <rFont val="Tahoma"/>
            <family val="2"/>
          </rPr>
          <t>010_07_0503317</t>
        </r>
      </text>
    </comment>
    <comment ref="F46" authorId="1">
      <text>
        <r>
          <rPr>
            <sz val="8"/>
            <rFont val="Tahoma"/>
            <family val="2"/>
          </rPr>
          <t>010_07_0503317</t>
        </r>
      </text>
    </comment>
    <comment ref="H59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61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62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63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N64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Q64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65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66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67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N67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Q67" authorId="0">
      <text>
        <r>
          <rPr>
            <b/>
            <sz val="8"/>
            <rFont val="Tahoma"/>
            <family val="2"/>
          </rPr>
          <t>T2_0503317 (T2_10_0503317)</t>
        </r>
      </text>
    </comment>
    <comment ref="H68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H71" authorId="0">
      <text>
        <r>
          <rPr>
            <b/>
            <sz val="8"/>
            <rFont val="Tahoma"/>
            <family val="2"/>
          </rPr>
          <t>T2_0503317 (T2_09_0503317)</t>
        </r>
      </text>
    </comment>
    <comment ref="Q71" authorId="0">
      <text>
        <r>
          <rPr>
            <b/>
            <sz val="8"/>
            <rFont val="Tahoma"/>
            <family val="2"/>
          </rPr>
          <t>T2_0503317 (T2_10_0503317)</t>
        </r>
      </text>
    </comment>
  </commentList>
</comments>
</file>

<file path=xl/sharedStrings.xml><?xml version="1.0" encoding="utf-8"?>
<sst xmlns="http://schemas.openxmlformats.org/spreadsheetml/2006/main" count="469" uniqueCount="184">
  <si>
    <t>Анализ исполнения консолидированного  бюджета  Окуловского  района</t>
  </si>
  <si>
    <r>
      <t xml:space="preserve">                               по состоянию на  1 января 2011 года                                                      </t>
    </r>
    <r>
      <rPr>
        <sz val="10"/>
        <rFont val="Times New Roman"/>
        <family val="1"/>
      </rPr>
      <t xml:space="preserve">   (рублей)</t>
    </r>
  </si>
  <si>
    <t>Наименование показателей</t>
  </si>
  <si>
    <t>Консолидированный бюджет</t>
  </si>
  <si>
    <t>Бюджет муниципального района</t>
  </si>
  <si>
    <t>Бюджеты поселений</t>
  </si>
  <si>
    <t xml:space="preserve">Уточненный </t>
  </si>
  <si>
    <t>Исполнено</t>
  </si>
  <si>
    <t>% исп.</t>
  </si>
  <si>
    <t>план консолид. бюджета</t>
  </si>
  <si>
    <t>на 01.01.2011</t>
  </si>
  <si>
    <t>к год.</t>
  </si>
  <si>
    <t>план</t>
  </si>
  <si>
    <t>на  год</t>
  </si>
  <si>
    <t>плану</t>
  </si>
  <si>
    <t>на год</t>
  </si>
  <si>
    <t>Налоговые доходы</t>
  </si>
  <si>
    <t>в том числе:</t>
  </si>
  <si>
    <t>Налог на доходы физических лиц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</si>
  <si>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</si>
  <si>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</si>
  <si>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 xml:space="preserve">Налоги на имущество физических лиц </t>
  </si>
  <si>
    <t>Земельный налог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</si>
  <si>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</si>
  <si>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</si>
  <si>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</si>
  <si>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</si>
  <si>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</si>
  <si>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Сбор за выдачу лицензий</t>
  </si>
  <si>
    <t>Доходы от оказания платных услуг и компенсации затрат государства</t>
  </si>
  <si>
    <t>Доходы от продажи земельных участков, государственная  собственность на которые  не разграничена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</si>
  <si>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</si>
  <si>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</si>
  <si>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</si>
  <si>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</si>
  <si>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бюдж. муниц. районов от возвратов субвенций прошлых лет</t>
  </si>
  <si>
    <t>Доходы бюдж. поселений от возвратов субвенций прошлых лет</t>
  </si>
  <si>
    <t>Возврат остатков субсидий и субвенций прошлых лет</t>
  </si>
  <si>
    <t>Итого собственных доходов</t>
  </si>
  <si>
    <t>Безвозмездные поступления от бюджетов других уровней</t>
  </si>
  <si>
    <t>Дотации - всего</t>
  </si>
  <si>
    <t>Дотация на выравнивание бюджетной обеспеченности</t>
  </si>
  <si>
    <t>Дотация на выравнивание бюджетной обеспеченности поселений</t>
  </si>
  <si>
    <t>Дотация на сбалансированность бюджетов муниципальных районов</t>
  </si>
  <si>
    <t>Дотация на сбалансированность бюджетов поселений</t>
  </si>
  <si>
    <t>Субсидии - всего</t>
  </si>
  <si>
    <t>Субсидии на господдержку малого и среднего предпринимательства, включая крестьянские (фермерские) хозяйства</t>
  </si>
  <si>
    <t>Субсидии на реализацию мероприятий областной программы "Охрана окружающей среды и экологическая безопасность области на 2008-2010 годы"</t>
  </si>
  <si>
    <t>Субсидии на реализацию мероприятий областной целевой программы "Газификация Новгородской области на 2009-2013 годы"</t>
  </si>
  <si>
    <t>Субсидии на реализацию мероприятий областной целевой программы "Модернизация объектов коммунальной инфраструктуры Новгородской области на 2009-2013 годы"</t>
  </si>
  <si>
    <t>Субсидии на софинансирование расходов по строительству муниципальных учреждений здравоохранения области в рамках комплексной программы развития здравоохранения Новгородской области</t>
  </si>
  <si>
    <t>Прочие субсидии</t>
  </si>
  <si>
    <t>Субвенции - всего</t>
  </si>
  <si>
    <t>Субвенции на выполнение федеральных полномочий (ЗАГС, доноры, воинский учет, ЖКУ, присяжные заседатели)</t>
  </si>
  <si>
    <t>Субвенции на выполнение областных полномочий</t>
  </si>
  <si>
    <t>Межбюджетные трансферты - всего</t>
  </si>
  <si>
    <t>Межбюджетные трансферты (комплектование книжных фондов)</t>
  </si>
  <si>
    <t>Межбюджетные трансферты победителю конкурса "Лучшее общеобразовательное учреждение"</t>
  </si>
  <si>
    <t>Средства, передаваемые из бюджетов поселений в бюджет муниципального района на исполнение части полномочий по решению вопросов местного значения</t>
  </si>
  <si>
    <t>Средства Фонда социального страхования</t>
  </si>
  <si>
    <t>Внутренние обороты</t>
  </si>
  <si>
    <t>ВСЕГО ДОХОДОВ</t>
  </si>
  <si>
    <t>Привлеченные источники финансирования</t>
  </si>
  <si>
    <t xml:space="preserve"> в том числе</t>
  </si>
  <si>
    <t>- Остатки средств бюджета на счетах в банках</t>
  </si>
  <si>
    <t>Кредиты, полученные от кредитных организаций</t>
  </si>
  <si>
    <t xml:space="preserve"> Бюджетные кредиты от других бюджетов бюджетной системы Российской  Федерации(получение)</t>
  </si>
  <si>
    <t xml:space="preserve"> Бюджетные кредиты от других бюджетов бюджетной системы Российской  Федерации (погашение)</t>
  </si>
  <si>
    <t xml:space="preserve">Предоставление бюджетных кредитов </t>
  </si>
  <si>
    <t>- Исполнение государственных  и муниципальных гарантий</t>
  </si>
  <si>
    <t xml:space="preserve">Кредиты, полученные в валюте от кредитных организаций </t>
  </si>
  <si>
    <t xml:space="preserve"> Акции и иные формы участия в капитале, находящихся в государственной и муниципальной собственности</t>
  </si>
  <si>
    <t>-Плановый дефицит бюджета (-), профицит (+)</t>
  </si>
  <si>
    <t>Всего доходов с учетом дефицита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</si>
  <si>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</si>
  <si>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</si>
  <si>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</si>
  <si>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</si>
  <si>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</si>
  <si>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</si>
  <si>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Охрана окружающей среды 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</si>
  <si>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</si>
  <si>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</si>
  <si>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</si>
  <si>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</si>
  <si>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Межбюджетные трансферты                ( раздел 11)</t>
  </si>
  <si>
    <t>из них:</t>
  </si>
  <si>
    <t>Дотаци бюджетам муниципальных образований</t>
  </si>
  <si>
    <t>Субсидии</t>
  </si>
  <si>
    <t>Субвенции</t>
  </si>
  <si>
    <t>Иные межбюджетные трансферты</t>
  </si>
  <si>
    <t>Перечисления другим бюджетам государственных внебюджетных фондов</t>
  </si>
  <si>
    <t>ВСЕГО РАСХОДОВ</t>
  </si>
  <si>
    <t>Справочно:</t>
  </si>
  <si>
    <t>Заработная плата (код ЭК 211)</t>
  </si>
  <si>
    <t>в т.ч. зар.плата (управление -цел.ст..0020300, 0020400)</t>
  </si>
  <si>
    <t>Начисления на выплаты по оплате труда (код ЭК 213)</t>
  </si>
  <si>
    <t>в т.ч. начисления на выплаты по оплате труда (управление - цел.ст..0020300, 0020400)</t>
  </si>
  <si>
    <t>Расходы на управление (0102,  0104, 0106,  0709, 0806, 0910, 1006)</t>
  </si>
  <si>
    <t>Оплата коммунальных услуг (код ЭК 223)</t>
  </si>
  <si>
    <t>Увеличение стоимости основных средств (кодЭК 310)</t>
  </si>
  <si>
    <t>ДОХОДЫ</t>
  </si>
  <si>
    <t xml:space="preserve">Налог на прибыль, доходы </t>
  </si>
  <si>
    <t>Налоги на совокупный доход</t>
  </si>
  <si>
    <t>Государственная пошлина</t>
  </si>
  <si>
    <t xml:space="preserve">Доходы от оказания платных услуг и компенсации затрат государства </t>
  </si>
  <si>
    <t>Возврат остатков субсидий, субвенций и иных межбюджетных трансфертов, имеющих целевое назначение прошлых лет</t>
  </si>
  <si>
    <t>Источники финансирования дефицита бюджетов - всего</t>
  </si>
  <si>
    <t xml:space="preserve"> в том числе источники внутреннего финансирования</t>
  </si>
  <si>
    <t>Дефицит бюджета (-), профицит (+)</t>
  </si>
  <si>
    <t>Культура, кинематография</t>
  </si>
  <si>
    <t>Здравоохранение</t>
  </si>
  <si>
    <t>Физическая культура</t>
  </si>
  <si>
    <t>Обслуживание муниципального долга</t>
  </si>
  <si>
    <t>Межбюджетные трансферты общего характера бюджетам муниципальных образований</t>
  </si>
  <si>
    <t>Расходы на управление</t>
  </si>
  <si>
    <t>Налоги на имущество с физических лиц</t>
  </si>
  <si>
    <t xml:space="preserve">Изменение остатков средств 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</si>
  <si>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</si>
  <si>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</si>
  <si>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</si>
  <si>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</si>
  <si>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Дотации бюджетам муниципальных образований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</si>
  <si>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</si>
  <si>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Субвенции на выполнение федеральных полномочий (ЖКУ, ЗАГС, доноры, воинский учет, присяжные заседатели)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</si>
  <si>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</si>
  <si>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</si>
  <si>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</si>
  <si>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</si>
  <si>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</si>
  <si>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</si>
  <si>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</si>
  <si>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</si>
  <si>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</si>
  <si>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</si>
  <si>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</si>
  <si>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Межбюджетные трансферты (модернизация здравоохранения)</t>
  </si>
  <si>
    <t>Получение бюджетами муниципальных районов кредитов от кредитных организаций в валюте Российской Федерации</t>
  </si>
  <si>
    <t>на 01.01.2012</t>
  </si>
  <si>
    <t>в том числе                                              проценты, полученные от предоставления бюджетных кредитов внутри страны за счет средств бюджетов муниципальных районов</t>
  </si>
  <si>
    <t>суммы подлежащие исключению в рамках консолид.бюджета муниц. района (план)</t>
  </si>
  <si>
    <t>суммы подлежащие исключению в рамках консолид.бюджета муниц. района (исполн.)</t>
  </si>
  <si>
    <r>
      <t xml:space="preserve">                               по состоянию на  1 января 2012 года                                                                                            </t>
    </r>
    <r>
      <rPr>
        <sz val="10"/>
        <rFont val="Times New Roman"/>
        <family val="1"/>
      </rPr>
      <t xml:space="preserve">   (рублей)</t>
    </r>
  </si>
  <si>
    <t>Возврат  бюджетных кредитов, предоставленных другим бюджетам из бюджетов муниципальных районов</t>
  </si>
  <si>
    <t>Уточненный план консолид. бюджета на год</t>
  </si>
  <si>
    <t>Уточненный план</t>
  </si>
  <si>
    <t>из них:  на заработную плату</t>
  </si>
  <si>
    <t>на начисления на выплаты по оплате труда</t>
  </si>
  <si>
    <t>Расходы на заработную плату работникам муниципальных учреждений</t>
  </si>
  <si>
    <t>из них за счет субсидий, предоставляемых:</t>
  </si>
  <si>
    <t>бюджетным учреждениям</t>
  </si>
  <si>
    <t>автономным учреждениям</t>
  </si>
  <si>
    <t>Поддержка дорожного хозяйства</t>
  </si>
  <si>
    <t>Благоустройство, всего</t>
  </si>
  <si>
    <t>00230</t>
  </si>
  <si>
    <t>00200</t>
  </si>
  <si>
    <t>00210</t>
  </si>
  <si>
    <t>13000</t>
  </si>
  <si>
    <t>02500</t>
  </si>
  <si>
    <t>03100</t>
  </si>
  <si>
    <t>Расходы на содержание органов местного самоуправления                 (без федеральных)</t>
  </si>
  <si>
    <t>Межбюджетные трансферты на подключение библиотек к сети Интернет</t>
  </si>
  <si>
    <r>
      <t xml:space="preserve">                               по состоянию на  1 января 2013 года                                                                                  </t>
    </r>
    <r>
      <rPr>
        <sz val="12"/>
        <rFont val="Times New Roman"/>
        <family val="1"/>
      </rPr>
      <t xml:space="preserve">   (рублей)</t>
    </r>
  </si>
  <si>
    <t>Исполнено на 01.01.2013</t>
  </si>
  <si>
    <t>02530</t>
  </si>
  <si>
    <t>Расходы дорожных фондов</t>
  </si>
  <si>
    <t>Акцизы</t>
  </si>
  <si>
    <t>Расходы на содержание органов местного самоуправления                             (без федеральных)</t>
  </si>
  <si>
    <t xml:space="preserve">Межбюджетные трансферты </t>
  </si>
  <si>
    <t>казенные учреждения</t>
  </si>
  <si>
    <t>Прочие безвозмездные поступления</t>
  </si>
  <si>
    <t>муниципальные программы</t>
  </si>
  <si>
    <t>гос.программы</t>
  </si>
  <si>
    <t>Расходы на реализацию программ:</t>
  </si>
  <si>
    <t xml:space="preserve">Безвозмездные поступления </t>
  </si>
  <si>
    <t>Бюджеты поселений всего</t>
  </si>
  <si>
    <t xml:space="preserve">Бюджеты городских поселений </t>
  </si>
  <si>
    <t xml:space="preserve">Бюджеты сельских поселений </t>
  </si>
  <si>
    <t xml:space="preserve">Капитальные вложения </t>
  </si>
  <si>
    <t>бюджетным,автономным учреждениям</t>
  </si>
  <si>
    <r>
      <t xml:space="preserve">                                                                                                  по состоянию на  1 июля 2016 года                                                                                  </t>
    </r>
    <r>
      <rPr>
        <sz val="12"/>
        <rFont val="Times New Roman"/>
        <family val="1"/>
      </rPr>
      <t xml:space="preserve">   (рублей)</t>
    </r>
  </si>
  <si>
    <t>Исполнено на 01.07.2016</t>
  </si>
  <si>
    <t>Субвенции на выполнение федеральных полномочий (ЖКУ, ЗАГС, воинский учет, присяжные заседатели, перепись)</t>
  </si>
  <si>
    <t xml:space="preserve">Прочие межбюджетные трансферты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</si>
</sst>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sz val="10"/>
      <name val="Arial Cyr"/>
      <family val="0"/>
    </font>
    <font>
      <sz val="8"/>
      <name val="Arial"/>
      <family val="2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>
      <alignment/>
      <protection/>
    </xf>
    <xf numFmtId="0" fontId="1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6" fillId="0" borderId="17" xfId="0" applyNumberFormat="1" applyFont="1" applyFill="1" applyBorder="1" applyAlignment="1">
      <alignment wrapText="1"/>
    </xf>
    <xf numFmtId="2" fontId="4" fillId="0" borderId="17" xfId="0" applyNumberFormat="1" applyFont="1" applyFill="1" applyBorder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7" xfId="0" applyNumberFormat="1" applyFont="1" applyFill="1" applyBorder="1" applyAlignment="1">
      <alignment wrapText="1"/>
    </xf>
    <xf numFmtId="4" fontId="3" fillId="0" borderId="17" xfId="0" applyNumberFormat="1" applyFont="1" applyFill="1" applyBorder="1" applyAlignment="1">
      <alignment horizontal="center"/>
    </xf>
    <xf numFmtId="180" fontId="3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3" fillId="0" borderId="18" xfId="0" applyNumberFormat="1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49" fontId="2" fillId="0" borderId="17" xfId="0" applyNumberFormat="1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4" fillId="0" borderId="17" xfId="0" applyNumberFormat="1" applyFont="1" applyFill="1" applyBorder="1" applyAlignment="1">
      <alignment wrapText="1"/>
    </xf>
    <xf numFmtId="0" fontId="3" fillId="0" borderId="17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wrapText="1"/>
    </xf>
    <xf numFmtId="49" fontId="6" fillId="0" borderId="17" xfId="0" applyNumberFormat="1" applyFont="1" applyFill="1" applyBorder="1" applyAlignment="1">
      <alignment wrapText="1"/>
    </xf>
    <xf numFmtId="0" fontId="2" fillId="0" borderId="17" xfId="0" applyNumberFormat="1" applyFont="1" applyFill="1" applyBorder="1" applyAlignment="1">
      <alignment horizontal="center" wrapText="1"/>
    </xf>
    <xf numFmtId="4" fontId="9" fillId="0" borderId="17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 quotePrefix="1">
      <alignment wrapText="1"/>
    </xf>
    <xf numFmtId="4" fontId="9" fillId="0" borderId="17" xfId="0" applyNumberFormat="1" applyFont="1" applyFill="1" applyBorder="1" applyAlignment="1">
      <alignment horizontal="center" shrinkToFit="1"/>
    </xf>
    <xf numFmtId="0" fontId="4" fillId="0" borderId="1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 quotePrefix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wrapText="1"/>
    </xf>
    <xf numFmtId="0" fontId="2" fillId="0" borderId="19" xfId="0" applyNumberFormat="1" applyFont="1" applyFill="1" applyBorder="1" applyAlignment="1" applyProtection="1">
      <alignment horizontal="left" wrapText="1"/>
      <protection/>
    </xf>
    <xf numFmtId="4" fontId="3" fillId="0" borderId="20" xfId="0" applyNumberFormat="1" applyFont="1" applyFill="1" applyBorder="1" applyAlignment="1" applyProtection="1">
      <alignment horizontal="center" wrapText="1"/>
      <protection/>
    </xf>
    <xf numFmtId="4" fontId="9" fillId="0" borderId="20" xfId="0" applyNumberFormat="1" applyFont="1" applyFill="1" applyBorder="1" applyAlignment="1" applyProtection="1">
      <alignment horizontal="center" wrapText="1"/>
      <protection/>
    </xf>
    <xf numFmtId="4" fontId="12" fillId="0" borderId="20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horizontal="center" wrapText="1"/>
    </xf>
    <xf numFmtId="181" fontId="10" fillId="0" borderId="17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 applyProtection="1">
      <alignment horizontal="center" wrapText="1"/>
      <protection/>
    </xf>
    <xf numFmtId="4" fontId="10" fillId="0" borderId="20" xfId="0" applyNumberFormat="1" applyFont="1" applyFill="1" applyBorder="1" applyAlignment="1" applyProtection="1">
      <alignment horizontal="center" wrapText="1"/>
      <protection/>
    </xf>
    <xf numFmtId="1" fontId="2" fillId="0" borderId="17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4" fontId="2" fillId="0" borderId="17" xfId="0" applyNumberFormat="1" applyFont="1" applyFill="1" applyBorder="1" applyAlignment="1">
      <alignment horizontal="center" vertical="center" shrinkToFit="1"/>
    </xf>
    <xf numFmtId="4" fontId="2" fillId="0" borderId="17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 quotePrefix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shrinkToFit="1"/>
    </xf>
    <xf numFmtId="4" fontId="6" fillId="0" borderId="20" xfId="0" applyNumberFormat="1" applyFont="1" applyFill="1" applyBorder="1" applyAlignment="1" applyProtection="1">
      <alignment horizontal="center" shrinkToFit="1"/>
      <protection/>
    </xf>
    <xf numFmtId="4" fontId="2" fillId="0" borderId="20" xfId="0" applyNumberFormat="1" applyFont="1" applyFill="1" applyBorder="1" applyAlignment="1" applyProtection="1">
      <alignment horizontal="center" shrinkToFit="1"/>
      <protection/>
    </xf>
    <xf numFmtId="4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left" wrapText="1"/>
      <protection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wrapText="1"/>
      <protection/>
    </xf>
    <xf numFmtId="4" fontId="15" fillId="0" borderId="17" xfId="0" applyNumberFormat="1" applyFont="1" applyFill="1" applyBorder="1" applyAlignment="1">
      <alignment horizontal="center" shrinkToFit="1"/>
    </xf>
    <xf numFmtId="4" fontId="6" fillId="0" borderId="0" xfId="0" applyNumberFormat="1" applyFont="1" applyFill="1" applyBorder="1" applyAlignment="1" applyProtection="1">
      <alignment horizontal="center" shrinkToFit="1"/>
      <protection/>
    </xf>
    <xf numFmtId="4" fontId="20" fillId="0" borderId="17" xfId="0" applyNumberFormat="1" applyFont="1" applyFill="1" applyBorder="1" applyAlignment="1">
      <alignment horizontal="center" shrinkToFit="1"/>
    </xf>
    <xf numFmtId="4" fontId="21" fillId="0" borderId="17" xfId="0" applyNumberFormat="1" applyFont="1" applyFill="1" applyBorder="1" applyAlignment="1">
      <alignment horizontal="center" shrinkToFit="1"/>
    </xf>
    <xf numFmtId="4" fontId="6" fillId="0" borderId="17" xfId="0" applyNumberFormat="1" applyFont="1" applyFill="1" applyBorder="1" applyAlignment="1">
      <alignment horizontal="center"/>
    </xf>
    <xf numFmtId="180" fontId="6" fillId="0" borderId="17" xfId="0" applyNumberFormat="1" applyFont="1" applyFill="1" applyBorder="1" applyAlignment="1">
      <alignment horizontal="center"/>
    </xf>
    <xf numFmtId="4" fontId="20" fillId="0" borderId="17" xfId="53" applyNumberFormat="1" applyFont="1" applyFill="1" applyBorder="1" applyAlignment="1" applyProtection="1">
      <alignment horizontal="center" shrinkToFit="1"/>
      <protection/>
    </xf>
    <xf numFmtId="4" fontId="20" fillId="0" borderId="21" xfId="53" applyNumberFormat="1" applyFont="1" applyFill="1" applyBorder="1" applyAlignment="1" applyProtection="1">
      <alignment horizontal="center" shrinkToFit="1"/>
      <protection/>
    </xf>
    <xf numFmtId="4" fontId="21" fillId="0" borderId="17" xfId="53" applyNumberFormat="1" applyFont="1" applyFill="1" applyBorder="1" applyAlignment="1" applyProtection="1">
      <alignment horizontal="center" shrinkToFit="1"/>
      <protection/>
    </xf>
    <xf numFmtId="4" fontId="21" fillId="0" borderId="21" xfId="53" applyNumberFormat="1" applyFont="1" applyFill="1" applyBorder="1" applyAlignment="1" applyProtection="1">
      <alignment horizontal="center" shrinkToFit="1"/>
      <protection/>
    </xf>
    <xf numFmtId="4" fontId="20" fillId="0" borderId="14" xfId="53" applyNumberFormat="1" applyFont="1" applyFill="1" applyBorder="1" applyAlignment="1" applyProtection="1">
      <alignment horizontal="center" shrinkToFit="1"/>
      <protection locked="0"/>
    </xf>
    <xf numFmtId="4" fontId="20" fillId="0" borderId="15" xfId="53" applyNumberFormat="1" applyFont="1" applyFill="1" applyBorder="1" applyAlignment="1" applyProtection="1">
      <alignment horizontal="center" shrinkToFit="1"/>
      <protection locked="0"/>
    </xf>
    <xf numFmtId="4" fontId="21" fillId="0" borderId="17" xfId="0" applyNumberFormat="1" applyFont="1" applyFill="1" applyBorder="1" applyAlignment="1">
      <alignment horizontal="right" vertical="top" shrinkToFit="1"/>
    </xf>
    <xf numFmtId="4" fontId="20" fillId="0" borderId="17" xfId="0" applyNumberFormat="1" applyFont="1" applyFill="1" applyBorder="1" applyAlignment="1">
      <alignment vertical="top" shrinkToFit="1"/>
    </xf>
    <xf numFmtId="4" fontId="19" fillId="0" borderId="17" xfId="0" applyNumberFormat="1" applyFont="1" applyFill="1" applyBorder="1" applyAlignment="1">
      <alignment horizontal="right" vertical="top" shrinkToFit="1"/>
    </xf>
    <xf numFmtId="4" fontId="21" fillId="0" borderId="17" xfId="0" applyNumberFormat="1" applyFont="1" applyFill="1" applyBorder="1" applyAlignment="1">
      <alignment vertical="top" shrinkToFi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3" fillId="0" borderId="12" xfId="0" applyNumberFormat="1" applyFont="1" applyFill="1" applyBorder="1" applyAlignment="1" applyProtection="1" quotePrefix="1">
      <alignment horizontal="center" vertical="center" wrapText="1"/>
      <protection/>
    </xf>
    <xf numFmtId="49" fontId="3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NumberFormat="1" applyFont="1" applyFill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7"/>
  <sheetViews>
    <sheetView zoomScale="75" zoomScaleNormal="75" zoomScalePageLayoutView="0" workbookViewId="0" topLeftCell="A22">
      <selection activeCell="H42" sqref="H42"/>
    </sheetView>
  </sheetViews>
  <sheetFormatPr defaultColWidth="9.140625" defaultRowHeight="12.75"/>
  <cols>
    <col min="1" max="1" width="40.140625" style="45" customWidth="1"/>
    <col min="2" max="2" width="14.00390625" style="1" customWidth="1"/>
    <col min="3" max="3" width="14.7109375" style="1" customWidth="1"/>
    <col min="4" max="4" width="6.00390625" style="1" customWidth="1"/>
    <col min="5" max="5" width="13.421875" style="1" customWidth="1"/>
    <col min="6" max="6" width="14.421875" style="1" customWidth="1"/>
    <col min="7" max="7" width="6.8515625" style="1" customWidth="1"/>
    <col min="8" max="8" width="15.421875" style="1" customWidth="1"/>
    <col min="9" max="9" width="13.28125" style="1" customWidth="1"/>
    <col min="10" max="10" width="7.140625" style="1" customWidth="1"/>
    <col min="11" max="11" width="1.1484375" style="1" hidden="1" customWidth="1"/>
    <col min="12" max="12" width="14.7109375" style="1" customWidth="1"/>
    <col min="13" max="16384" width="9.140625" style="1" customWidth="1"/>
  </cols>
  <sheetData>
    <row r="1" spans="1:10" ht="24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8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2" customFormat="1" ht="15.75" customHeight="1">
      <c r="A3" s="128" t="s">
        <v>2</v>
      </c>
      <c r="B3" s="131" t="s">
        <v>3</v>
      </c>
      <c r="C3" s="131"/>
      <c r="D3" s="131"/>
      <c r="E3" s="132" t="s">
        <v>4</v>
      </c>
      <c r="F3" s="133"/>
      <c r="G3" s="133"/>
      <c r="H3" s="133" t="s">
        <v>5</v>
      </c>
      <c r="I3" s="133"/>
      <c r="J3" s="133"/>
    </row>
    <row r="4" spans="1:10" s="2" customFormat="1" ht="18" customHeight="1">
      <c r="A4" s="129"/>
      <c r="B4" s="3" t="s">
        <v>6</v>
      </c>
      <c r="C4" s="3" t="s">
        <v>7</v>
      </c>
      <c r="D4" s="4" t="s">
        <v>8</v>
      </c>
      <c r="E4" s="5" t="s">
        <v>6</v>
      </c>
      <c r="F4" s="3" t="s">
        <v>7</v>
      </c>
      <c r="G4" s="4" t="s">
        <v>8</v>
      </c>
      <c r="H4" s="5" t="s">
        <v>6</v>
      </c>
      <c r="I4" s="3" t="s">
        <v>7</v>
      </c>
      <c r="J4" s="6" t="s">
        <v>8</v>
      </c>
    </row>
    <row r="5" spans="1:10" s="2" customFormat="1" ht="24" customHeight="1">
      <c r="A5" s="129"/>
      <c r="B5" s="7" t="s">
        <v>9</v>
      </c>
      <c r="C5" s="8" t="s">
        <v>10</v>
      </c>
      <c r="D5" s="9" t="s">
        <v>11</v>
      </c>
      <c r="E5" s="10" t="s">
        <v>12</v>
      </c>
      <c r="F5" s="8" t="s">
        <v>10</v>
      </c>
      <c r="G5" s="9" t="s">
        <v>11</v>
      </c>
      <c r="H5" s="10" t="s">
        <v>12</v>
      </c>
      <c r="I5" s="8" t="s">
        <v>10</v>
      </c>
      <c r="J5" s="10" t="s">
        <v>11</v>
      </c>
    </row>
    <row r="6" spans="1:10" s="2" customFormat="1" ht="11.25" customHeight="1">
      <c r="A6" s="130"/>
      <c r="B6" s="11" t="s">
        <v>13</v>
      </c>
      <c r="C6" s="11"/>
      <c r="D6" s="12" t="s">
        <v>14</v>
      </c>
      <c r="E6" s="13" t="s">
        <v>15</v>
      </c>
      <c r="F6" s="11"/>
      <c r="G6" s="12" t="s">
        <v>14</v>
      </c>
      <c r="H6" s="13" t="s">
        <v>15</v>
      </c>
      <c r="I6" s="11"/>
      <c r="J6" s="13" t="s">
        <v>14</v>
      </c>
    </row>
    <row r="7" spans="1:10" s="19" customFormat="1" ht="15" customHeight="1">
      <c r="A7" s="14">
        <v>1</v>
      </c>
      <c r="B7" s="15">
        <v>2</v>
      </c>
      <c r="C7" s="15">
        <v>3</v>
      </c>
      <c r="D7" s="15">
        <v>4</v>
      </c>
      <c r="E7" s="16">
        <v>5</v>
      </c>
      <c r="F7" s="17">
        <v>6</v>
      </c>
      <c r="G7" s="18">
        <v>7</v>
      </c>
      <c r="H7" s="17">
        <v>8</v>
      </c>
      <c r="I7" s="17">
        <v>9</v>
      </c>
      <c r="J7" s="15">
        <v>10</v>
      </c>
    </row>
    <row r="8" spans="1:12" s="25" customFormat="1" ht="15.75">
      <c r="A8" s="20" t="s">
        <v>16</v>
      </c>
      <c r="B8" s="21">
        <f>SUM(B10:B16)</f>
        <v>106203463</v>
      </c>
      <c r="C8" s="21">
        <f>SUM(C10:C16)</f>
        <v>109936144.4</v>
      </c>
      <c r="D8" s="22">
        <f>C8/B8*100</f>
        <v>103.51465130661512</v>
      </c>
      <c r="E8" s="23">
        <f>SUM(E10:E16)</f>
        <v>82650463</v>
      </c>
      <c r="F8" s="23">
        <f>SUM(F10:F16)</f>
        <v>84988476.77</v>
      </c>
      <c r="G8" s="22">
        <f>F8/E8*100</f>
        <v>102.82879694212966</v>
      </c>
      <c r="H8" s="23">
        <f>SUM(H10:H16)</f>
        <v>23553000</v>
      </c>
      <c r="I8" s="23">
        <f>SUM(I10:I16)</f>
        <v>24947667.630000003</v>
      </c>
      <c r="J8" s="22">
        <f>I8/H8*100</f>
        <v>105.92140122277418</v>
      </c>
      <c r="K8" s="24"/>
      <c r="L8" s="24"/>
    </row>
    <row r="9" spans="1:12" ht="15.75">
      <c r="A9" s="26" t="s">
        <v>17</v>
      </c>
      <c r="B9" s="27"/>
      <c r="C9" s="27"/>
      <c r="D9" s="28"/>
      <c r="E9" s="27"/>
      <c r="F9" s="27"/>
      <c r="G9" s="28"/>
      <c r="H9" s="27"/>
      <c r="I9" s="27"/>
      <c r="J9" s="28"/>
      <c r="K9" s="29"/>
      <c r="L9" s="29"/>
    </row>
    <row r="10" spans="1:12" ht="31.5">
      <c r="A10" s="26" t="s">
        <v>18</v>
      </c>
      <c r="B10" s="27">
        <f aca="true" t="shared" si="0" ref="B10:C16">E10+H10</f>
        <v>80949463</v>
      </c>
      <c r="C10" s="27">
        <f t="shared" si="0"/>
        <v>83371110.22</v>
      </c>
      <c r="D10" s="28">
        <f aca="true" t="shared" si="1" ref="D10:D73">C10/B10*100</f>
        <v>102.99155439734047</v>
      </c>
      <c r="E10" s="30">
        <v>64641463</v>
      </c>
      <c r="F10" s="27">
        <v>66696888.17</v>
      </c>
      <c r="G10" s="28">
        <f aca="true" t="shared" si="2" ref="G10:G72">F10/E10*100</f>
        <v>103.17973182321074</v>
      </c>
      <c r="H10" s="30">
        <v>16308000</v>
      </c>
      <c r="I10" s="27">
        <v>16674222.05</v>
      </c>
      <c r="J10" s="28">
        <f aca="true" t="shared" si="3" ref="J10:J73">I10/H10*100</f>
        <v>102.24565887907775</v>
      </c>
      <c r="K10" s="29"/>
      <c r="L10" s="29"/>
    </row>
    <row r="11" spans="1:12" ht="47.25">
      <c r="A11" s="26" t="s">
        <v>19</v>
      </c>
      <c r="B11" s="27">
        <f t="shared" si="0"/>
        <v>11900000</v>
      </c>
      <c r="C11" s="27">
        <f t="shared" si="0"/>
        <v>11958998.71</v>
      </c>
      <c r="D11" s="28">
        <f t="shared" si="1"/>
        <v>100.49578747899159</v>
      </c>
      <c r="E11" s="27">
        <v>11900000</v>
      </c>
      <c r="F11" s="27">
        <v>11958998.71</v>
      </c>
      <c r="G11" s="28">
        <f t="shared" si="2"/>
        <v>100.49578747899159</v>
      </c>
      <c r="H11" s="27"/>
      <c r="I11" s="27"/>
      <c r="J11" s="28"/>
      <c r="K11" s="29"/>
      <c r="L11" s="29"/>
    </row>
    <row r="12" spans="1:12" ht="31.5">
      <c r="A12" s="26" t="s">
        <v>20</v>
      </c>
      <c r="B12" s="27">
        <f t="shared" si="0"/>
        <v>18000</v>
      </c>
      <c r="C12" s="27">
        <f t="shared" si="0"/>
        <v>23844.09</v>
      </c>
      <c r="D12" s="28">
        <f t="shared" si="1"/>
        <v>132.46716666666666</v>
      </c>
      <c r="E12" s="30">
        <v>9000</v>
      </c>
      <c r="F12" s="27">
        <v>11922.04</v>
      </c>
      <c r="G12" s="28">
        <f t="shared" si="2"/>
        <v>132.4671111111111</v>
      </c>
      <c r="H12" s="30">
        <v>9000</v>
      </c>
      <c r="I12" s="27">
        <v>11922.05</v>
      </c>
      <c r="J12" s="28">
        <f t="shared" si="3"/>
        <v>132.46722222222223</v>
      </c>
      <c r="K12" s="29"/>
      <c r="L12" s="29"/>
    </row>
    <row r="13" spans="1:12" ht="31.5">
      <c r="A13" s="26" t="s">
        <v>21</v>
      </c>
      <c r="B13" s="27">
        <f t="shared" si="0"/>
        <v>1754000</v>
      </c>
      <c r="C13" s="27">
        <f t="shared" si="0"/>
        <v>1792133.98</v>
      </c>
      <c r="D13" s="28">
        <f t="shared" si="1"/>
        <v>102.17411516533636</v>
      </c>
      <c r="E13" s="30"/>
      <c r="F13" s="27"/>
      <c r="G13" s="28"/>
      <c r="H13" s="30">
        <v>1754000</v>
      </c>
      <c r="I13" s="27">
        <v>1792133.98</v>
      </c>
      <c r="J13" s="28">
        <f t="shared" si="3"/>
        <v>102.17411516533636</v>
      </c>
      <c r="K13" s="29"/>
      <c r="L13" s="29"/>
    </row>
    <row r="14" spans="1:12" ht="15.75">
      <c r="A14" s="26" t="s">
        <v>22</v>
      </c>
      <c r="B14" s="27">
        <f t="shared" si="0"/>
        <v>5414000</v>
      </c>
      <c r="C14" s="27">
        <f t="shared" si="0"/>
        <v>6377588.55</v>
      </c>
      <c r="D14" s="28">
        <f t="shared" si="1"/>
        <v>117.79808921315109</v>
      </c>
      <c r="E14" s="30"/>
      <c r="F14" s="27"/>
      <c r="G14" s="28"/>
      <c r="H14" s="30">
        <v>5414000</v>
      </c>
      <c r="I14" s="27">
        <v>6377588.55</v>
      </c>
      <c r="J14" s="28">
        <f t="shared" si="3"/>
        <v>117.79808921315109</v>
      </c>
      <c r="K14" s="29"/>
      <c r="L14" s="29"/>
    </row>
    <row r="15" spans="1:12" ht="31.5">
      <c r="A15" s="26" t="s">
        <v>23</v>
      </c>
      <c r="B15" s="27">
        <f t="shared" si="0"/>
        <v>6168000</v>
      </c>
      <c r="C15" s="27">
        <f t="shared" si="0"/>
        <v>6395007.11</v>
      </c>
      <c r="D15" s="28">
        <f t="shared" si="1"/>
        <v>103.680400616083</v>
      </c>
      <c r="E15" s="30">
        <v>6100000</v>
      </c>
      <c r="F15" s="27">
        <v>6303206.11</v>
      </c>
      <c r="G15" s="28">
        <f t="shared" si="2"/>
        <v>103.33124770491804</v>
      </c>
      <c r="H15" s="30">
        <v>68000</v>
      </c>
      <c r="I15" s="27">
        <v>91801</v>
      </c>
      <c r="J15" s="28">
        <f t="shared" si="3"/>
        <v>135.0014705882353</v>
      </c>
      <c r="K15" s="29"/>
      <c r="L15" s="29"/>
    </row>
    <row r="16" spans="1:12" ht="63">
      <c r="A16" s="26" t="s">
        <v>24</v>
      </c>
      <c r="B16" s="27">
        <f t="shared" si="0"/>
        <v>0</v>
      </c>
      <c r="C16" s="27">
        <f t="shared" si="0"/>
        <v>17461.74</v>
      </c>
      <c r="D16" s="28"/>
      <c r="E16" s="27"/>
      <c r="F16" s="27">
        <v>17461.74</v>
      </c>
      <c r="G16" s="28"/>
      <c r="H16" s="27"/>
      <c r="I16" s="27"/>
      <c r="J16" s="28"/>
      <c r="K16" s="29"/>
      <c r="L16" s="29"/>
    </row>
    <row r="17" spans="1:12" s="25" customFormat="1" ht="15.75">
      <c r="A17" s="20" t="s">
        <v>25</v>
      </c>
      <c r="B17" s="23">
        <f>SUM(B19:B30)</f>
        <v>33583212.57</v>
      </c>
      <c r="C17" s="23">
        <f>SUM(C19:C30)</f>
        <v>36046889.43000001</v>
      </c>
      <c r="D17" s="22">
        <f t="shared" si="1"/>
        <v>107.33603688111964</v>
      </c>
      <c r="E17" s="23">
        <f>SUM(E19:E30)</f>
        <v>27295852.32</v>
      </c>
      <c r="F17" s="23">
        <f>SUM(F19:F30)</f>
        <v>28565761.92</v>
      </c>
      <c r="G17" s="22">
        <f t="shared" si="2"/>
        <v>104.65239035261604</v>
      </c>
      <c r="H17" s="23">
        <f>SUM(H19:H30)</f>
        <v>6316980.11</v>
      </c>
      <c r="I17" s="23">
        <f>SUM(I19:I30)</f>
        <v>7510747.37</v>
      </c>
      <c r="J17" s="22">
        <f t="shared" si="3"/>
        <v>118.89775239453778</v>
      </c>
      <c r="K17" s="24"/>
      <c r="L17" s="24"/>
    </row>
    <row r="18" spans="1:12" ht="15.75">
      <c r="A18" s="26" t="s">
        <v>17</v>
      </c>
      <c r="B18" s="27"/>
      <c r="C18" s="27"/>
      <c r="D18" s="28"/>
      <c r="E18" s="27"/>
      <c r="F18" s="27"/>
      <c r="G18" s="28"/>
      <c r="H18" s="27"/>
      <c r="I18" s="27"/>
      <c r="J18" s="28"/>
      <c r="K18" s="29"/>
      <c r="L18" s="29"/>
    </row>
    <row r="19" spans="1:12" ht="63">
      <c r="A19" s="26" t="s">
        <v>26</v>
      </c>
      <c r="B19" s="27">
        <v>9636000</v>
      </c>
      <c r="C19" s="27">
        <v>11406916.32</v>
      </c>
      <c r="D19" s="28">
        <f t="shared" si="1"/>
        <v>118.37812702366128</v>
      </c>
      <c r="E19" s="30">
        <v>5663619.86</v>
      </c>
      <c r="F19" s="27">
        <v>6558044.43</v>
      </c>
      <c r="G19" s="28">
        <f t="shared" si="2"/>
        <v>115.79245415669546</v>
      </c>
      <c r="H19" s="30">
        <v>4002000</v>
      </c>
      <c r="I19" s="27">
        <v>4878491.75</v>
      </c>
      <c r="J19" s="28">
        <f t="shared" si="3"/>
        <v>121.90134307846077</v>
      </c>
      <c r="K19" s="29"/>
      <c r="L19" s="29"/>
    </row>
    <row r="20" spans="1:12" ht="31.5">
      <c r="A20" s="26" t="s">
        <v>27</v>
      </c>
      <c r="B20" s="27">
        <f aca="true" t="shared" si="4" ref="B20:C27">E20+H20</f>
        <v>925000</v>
      </c>
      <c r="C20" s="27">
        <f t="shared" si="4"/>
        <v>935023.5</v>
      </c>
      <c r="D20" s="28">
        <f t="shared" si="1"/>
        <v>101.08362162162162</v>
      </c>
      <c r="E20" s="27">
        <v>925000</v>
      </c>
      <c r="F20" s="27">
        <v>935023.5</v>
      </c>
      <c r="G20" s="28">
        <f t="shared" si="2"/>
        <v>101.08362162162162</v>
      </c>
      <c r="H20" s="27"/>
      <c r="I20" s="27"/>
      <c r="J20" s="28"/>
      <c r="K20" s="29"/>
      <c r="L20" s="29"/>
    </row>
    <row r="21" spans="1:12" ht="15.75">
      <c r="A21" s="26" t="s">
        <v>28</v>
      </c>
      <c r="B21" s="27">
        <f t="shared" si="4"/>
        <v>0</v>
      </c>
      <c r="C21" s="27">
        <f t="shared" si="4"/>
        <v>0</v>
      </c>
      <c r="D21" s="28"/>
      <c r="E21" s="27"/>
      <c r="F21" s="27"/>
      <c r="G21" s="28"/>
      <c r="H21" s="27"/>
      <c r="I21" s="27"/>
      <c r="J21" s="28"/>
      <c r="K21" s="29"/>
      <c r="L21" s="29"/>
    </row>
    <row r="22" spans="1:12" ht="47.25">
      <c r="A22" s="26" t="s">
        <v>29</v>
      </c>
      <c r="B22" s="27">
        <f t="shared" si="4"/>
        <v>14393589.01</v>
      </c>
      <c r="C22" s="27">
        <f t="shared" si="4"/>
        <v>13805523.23</v>
      </c>
      <c r="D22" s="28">
        <f t="shared" si="1"/>
        <v>95.91439091673773</v>
      </c>
      <c r="E22" s="27">
        <v>13599499.01</v>
      </c>
      <c r="F22" s="27">
        <v>13062796.83</v>
      </c>
      <c r="G22" s="28">
        <f t="shared" si="2"/>
        <v>96.05351506253758</v>
      </c>
      <c r="H22" s="27">
        <v>794090</v>
      </c>
      <c r="I22" s="27">
        <v>742726.4</v>
      </c>
      <c r="J22" s="28">
        <f t="shared" si="3"/>
        <v>93.53176592073946</v>
      </c>
      <c r="K22" s="29"/>
      <c r="L22" s="29"/>
    </row>
    <row r="23" spans="1:12" ht="63">
      <c r="A23" s="26" t="s">
        <v>30</v>
      </c>
      <c r="B23" s="27">
        <f t="shared" si="4"/>
        <v>4000000</v>
      </c>
      <c r="C23" s="27">
        <f t="shared" si="4"/>
        <v>4673313.84</v>
      </c>
      <c r="D23" s="28">
        <f t="shared" si="1"/>
        <v>116.83284599999999</v>
      </c>
      <c r="E23" s="30">
        <v>2000000</v>
      </c>
      <c r="F23" s="27">
        <v>2336657.05</v>
      </c>
      <c r="G23" s="28">
        <f t="shared" si="2"/>
        <v>116.8328525</v>
      </c>
      <c r="H23" s="30">
        <v>2000000</v>
      </c>
      <c r="I23" s="27">
        <v>2336656.79</v>
      </c>
      <c r="J23" s="28">
        <f t="shared" si="3"/>
        <v>116.8328395</v>
      </c>
      <c r="K23" s="29"/>
      <c r="L23" s="29"/>
    </row>
    <row r="24" spans="1:12" ht="31.5">
      <c r="A24" s="26" t="s">
        <v>31</v>
      </c>
      <c r="B24" s="27">
        <f t="shared" si="4"/>
        <v>9730100</v>
      </c>
      <c r="C24" s="27">
        <f t="shared" si="4"/>
        <v>9877155.09</v>
      </c>
      <c r="D24" s="28">
        <f t="shared" si="1"/>
        <v>101.51134202115087</v>
      </c>
      <c r="E24" s="27">
        <v>9370100</v>
      </c>
      <c r="F24" s="27">
        <v>9486767.34</v>
      </c>
      <c r="G24" s="28">
        <f t="shared" si="2"/>
        <v>101.24510240018782</v>
      </c>
      <c r="H24" s="27">
        <v>360000</v>
      </c>
      <c r="I24" s="27">
        <v>390387.75</v>
      </c>
      <c r="J24" s="28">
        <f t="shared" si="3"/>
        <v>108.44104166666666</v>
      </c>
      <c r="K24" s="29"/>
      <c r="L24" s="29"/>
    </row>
    <row r="25" spans="1:12" ht="31.5">
      <c r="A25" s="26" t="s">
        <v>32</v>
      </c>
      <c r="B25" s="27">
        <f t="shared" si="4"/>
        <v>0</v>
      </c>
      <c r="C25" s="27">
        <f t="shared" si="4"/>
        <v>0</v>
      </c>
      <c r="D25" s="28"/>
      <c r="E25" s="27"/>
      <c r="F25" s="27"/>
      <c r="G25" s="28"/>
      <c r="H25" s="27"/>
      <c r="I25" s="27"/>
      <c r="J25" s="28"/>
      <c r="K25" s="29"/>
      <c r="L25" s="29"/>
    </row>
    <row r="26" spans="1:12" ht="31.5">
      <c r="A26" s="26" t="s">
        <v>33</v>
      </c>
      <c r="B26" s="27">
        <f t="shared" si="4"/>
        <v>3328380.14</v>
      </c>
      <c r="C26" s="27">
        <f t="shared" si="4"/>
        <v>3640170.42</v>
      </c>
      <c r="D26" s="28">
        <f t="shared" si="1"/>
        <v>109.36762830221669</v>
      </c>
      <c r="E26" s="27">
        <v>3328380.14</v>
      </c>
      <c r="F26" s="27">
        <v>3614970.42</v>
      </c>
      <c r="G26" s="28">
        <f t="shared" si="2"/>
        <v>108.61050324618269</v>
      </c>
      <c r="H26" s="27"/>
      <c r="I26" s="27">
        <v>25200</v>
      </c>
      <c r="J26" s="28"/>
      <c r="K26" s="29"/>
      <c r="L26" s="29"/>
    </row>
    <row r="27" spans="1:12" ht="15.75">
      <c r="A27" s="26" t="s">
        <v>34</v>
      </c>
      <c r="B27" s="27">
        <f t="shared" si="4"/>
        <v>169000</v>
      </c>
      <c r="C27" s="27">
        <f t="shared" si="4"/>
        <v>307643.61</v>
      </c>
      <c r="D27" s="28">
        <f t="shared" si="1"/>
        <v>182.03763905325442</v>
      </c>
      <c r="E27" s="27"/>
      <c r="F27" s="27">
        <v>162249.04</v>
      </c>
      <c r="G27" s="28"/>
      <c r="H27" s="27">
        <v>169000</v>
      </c>
      <c r="I27" s="27">
        <v>145394.57</v>
      </c>
      <c r="J27" s="28">
        <f t="shared" si="3"/>
        <v>86.0322899408284</v>
      </c>
      <c r="K27" s="29"/>
      <c r="L27" s="29"/>
    </row>
    <row r="28" spans="1:12" ht="47.25">
      <c r="A28" s="26" t="s">
        <v>35</v>
      </c>
      <c r="B28" s="27">
        <v>0</v>
      </c>
      <c r="C28" s="27"/>
      <c r="D28" s="28"/>
      <c r="E28" s="30">
        <v>1008109.89</v>
      </c>
      <c r="F28" s="27">
        <v>1008109.89</v>
      </c>
      <c r="G28" s="28">
        <f t="shared" si="2"/>
        <v>100</v>
      </c>
      <c r="H28" s="30"/>
      <c r="I28" s="27"/>
      <c r="J28" s="28"/>
      <c r="K28" s="29"/>
      <c r="L28" s="29"/>
    </row>
    <row r="29" spans="1:12" ht="47.25">
      <c r="A29" s="26" t="s">
        <v>36</v>
      </c>
      <c r="B29" s="27">
        <v>0</v>
      </c>
      <c r="C29" s="27"/>
      <c r="D29" s="28"/>
      <c r="E29" s="30"/>
      <c r="F29" s="27"/>
      <c r="G29" s="28"/>
      <c r="H29" s="30"/>
      <c r="I29" s="27"/>
      <c r="J29" s="28"/>
      <c r="K29" s="29"/>
      <c r="L29" s="29"/>
    </row>
    <row r="30" spans="1:12" s="25" customFormat="1" ht="31.5">
      <c r="A30" s="20" t="s">
        <v>37</v>
      </c>
      <c r="B30" s="23">
        <v>-8598856.58</v>
      </c>
      <c r="C30" s="23">
        <v>-8598856.58</v>
      </c>
      <c r="D30" s="22">
        <f t="shared" si="1"/>
        <v>100</v>
      </c>
      <c r="E30" s="23">
        <v>-8598856.58</v>
      </c>
      <c r="F30" s="23">
        <v>-8598856.58</v>
      </c>
      <c r="G30" s="22">
        <f t="shared" si="2"/>
        <v>100</v>
      </c>
      <c r="H30" s="23">
        <v>-1008109.89</v>
      </c>
      <c r="I30" s="23">
        <v>-1008109.89</v>
      </c>
      <c r="J30" s="22">
        <f t="shared" si="3"/>
        <v>100</v>
      </c>
      <c r="K30" s="24"/>
      <c r="L30" s="24"/>
    </row>
    <row r="31" spans="1:12" s="25" customFormat="1" ht="15.75">
      <c r="A31" s="20" t="s">
        <v>38</v>
      </c>
      <c r="B31" s="23">
        <f>B8+B17</f>
        <v>139786675.57</v>
      </c>
      <c r="C31" s="23">
        <f>C8+C17</f>
        <v>145983033.83</v>
      </c>
      <c r="D31" s="22">
        <f t="shared" si="1"/>
        <v>104.43272453167192</v>
      </c>
      <c r="E31" s="23">
        <f>E8+E17</f>
        <v>109946315.32</v>
      </c>
      <c r="F31" s="23">
        <f>F8+F17</f>
        <v>113554238.69</v>
      </c>
      <c r="G31" s="22">
        <f t="shared" si="2"/>
        <v>103.2815318635273</v>
      </c>
      <c r="H31" s="23">
        <f>H8+H17</f>
        <v>29869980.11</v>
      </c>
      <c r="I31" s="23">
        <f>I8+I17</f>
        <v>32458415.000000004</v>
      </c>
      <c r="J31" s="22">
        <f t="shared" si="3"/>
        <v>108.665673296292</v>
      </c>
      <c r="K31" s="24"/>
      <c r="L31" s="24"/>
    </row>
    <row r="32" spans="1:12" s="25" customFormat="1" ht="31.5">
      <c r="A32" s="20" t="s">
        <v>39</v>
      </c>
      <c r="B32" s="23">
        <f>B34+B39+B46+B49</f>
        <v>520646600</v>
      </c>
      <c r="C32" s="23">
        <f>C34+C39+C46+C49</f>
        <v>502732696.53</v>
      </c>
      <c r="D32" s="22">
        <f t="shared" si="1"/>
        <v>96.55929694537522</v>
      </c>
      <c r="E32" s="23">
        <f>E34+E39+E46+E49+E53</f>
        <v>524110927</v>
      </c>
      <c r="F32" s="23">
        <f>F34+F39+F46+F49</f>
        <v>506197023.53</v>
      </c>
      <c r="G32" s="22">
        <f t="shared" si="2"/>
        <v>96.58203968909046</v>
      </c>
      <c r="H32" s="23">
        <f>H34+H39+H46+H49+H53</f>
        <v>113024273.96000001</v>
      </c>
      <c r="I32" s="23">
        <f>I34+I39+I46+I49+I53</f>
        <v>111530673.96000001</v>
      </c>
      <c r="J32" s="22">
        <f t="shared" si="3"/>
        <v>98.67851396194007</v>
      </c>
      <c r="K32" s="24"/>
      <c r="L32" s="24"/>
    </row>
    <row r="33" spans="1:12" ht="15.75">
      <c r="A33" s="26" t="s">
        <v>17</v>
      </c>
      <c r="B33" s="27"/>
      <c r="C33" s="27"/>
      <c r="D33" s="22"/>
      <c r="E33" s="27"/>
      <c r="F33" s="27"/>
      <c r="G33" s="22"/>
      <c r="H33" s="27"/>
      <c r="I33" s="27"/>
      <c r="J33" s="22"/>
      <c r="K33" s="29"/>
      <c r="L33" s="29"/>
    </row>
    <row r="34" spans="1:12" s="25" customFormat="1" ht="15.75">
      <c r="A34" s="20" t="s">
        <v>40</v>
      </c>
      <c r="B34" s="23">
        <f>SUM(B35:B38)</f>
        <v>96627300</v>
      </c>
      <c r="C34" s="23">
        <f>SUM(C35:C38)</f>
        <v>96627300</v>
      </c>
      <c r="D34" s="22">
        <f t="shared" si="1"/>
        <v>100</v>
      </c>
      <c r="E34" s="23">
        <f>SUM(E35:E38)</f>
        <v>96627300</v>
      </c>
      <c r="F34" s="23">
        <f>SUM(F35:F38)</f>
        <v>96627300</v>
      </c>
      <c r="G34" s="22">
        <f t="shared" si="2"/>
        <v>100</v>
      </c>
      <c r="H34" s="23">
        <f>SUM(H35:H38)</f>
        <v>45965000</v>
      </c>
      <c r="I34" s="23">
        <f>SUM(I35:I38)</f>
        <v>45965000</v>
      </c>
      <c r="J34" s="22">
        <f t="shared" si="3"/>
        <v>100</v>
      </c>
      <c r="K34" s="24"/>
      <c r="L34" s="24"/>
    </row>
    <row r="35" spans="1:12" ht="31.5">
      <c r="A35" s="26" t="s">
        <v>41</v>
      </c>
      <c r="B35" s="27">
        <f aca="true" t="shared" si="5" ref="B35:C38">E35</f>
        <v>96549300</v>
      </c>
      <c r="C35" s="27">
        <f t="shared" si="5"/>
        <v>96549300</v>
      </c>
      <c r="D35" s="28">
        <f t="shared" si="1"/>
        <v>100</v>
      </c>
      <c r="E35" s="27">
        <v>96549300</v>
      </c>
      <c r="F35" s="27">
        <v>96549300</v>
      </c>
      <c r="G35" s="28">
        <f t="shared" si="2"/>
        <v>100</v>
      </c>
      <c r="H35" s="27"/>
      <c r="I35" s="27"/>
      <c r="J35" s="28"/>
      <c r="K35" s="29"/>
      <c r="L35" s="29"/>
    </row>
    <row r="36" spans="1:12" ht="47.25">
      <c r="A36" s="26" t="s">
        <v>42</v>
      </c>
      <c r="B36" s="27">
        <f t="shared" si="5"/>
        <v>0</v>
      </c>
      <c r="C36" s="27">
        <f t="shared" si="5"/>
        <v>0</v>
      </c>
      <c r="D36" s="28"/>
      <c r="E36" s="27"/>
      <c r="F36" s="27"/>
      <c r="G36" s="28"/>
      <c r="H36" s="27">
        <v>45938000</v>
      </c>
      <c r="I36" s="27">
        <v>45938000</v>
      </c>
      <c r="J36" s="28">
        <f t="shared" si="3"/>
        <v>100</v>
      </c>
      <c r="K36" s="29"/>
      <c r="L36" s="29"/>
    </row>
    <row r="37" spans="1:12" ht="47.25">
      <c r="A37" s="26" t="s">
        <v>43</v>
      </c>
      <c r="B37" s="27">
        <f t="shared" si="5"/>
        <v>78000</v>
      </c>
      <c r="C37" s="27">
        <f t="shared" si="5"/>
        <v>78000</v>
      </c>
      <c r="D37" s="28">
        <f t="shared" si="1"/>
        <v>100</v>
      </c>
      <c r="E37" s="27">
        <v>78000</v>
      </c>
      <c r="F37" s="27">
        <v>78000</v>
      </c>
      <c r="G37" s="28">
        <f t="shared" si="2"/>
        <v>100</v>
      </c>
      <c r="H37" s="27"/>
      <c r="I37" s="27"/>
      <c r="J37" s="28"/>
      <c r="K37" s="29"/>
      <c r="L37" s="29"/>
    </row>
    <row r="38" spans="1:12" ht="33" customHeight="1">
      <c r="A38" s="26" t="s">
        <v>44</v>
      </c>
      <c r="B38" s="27">
        <f t="shared" si="5"/>
        <v>0</v>
      </c>
      <c r="C38" s="27">
        <f t="shared" si="5"/>
        <v>0</v>
      </c>
      <c r="D38" s="28"/>
      <c r="E38" s="27"/>
      <c r="F38" s="27"/>
      <c r="G38" s="28"/>
      <c r="H38" s="27">
        <v>27000</v>
      </c>
      <c r="I38" s="27">
        <v>27000</v>
      </c>
      <c r="J38" s="28">
        <f t="shared" si="3"/>
        <v>100</v>
      </c>
      <c r="K38" s="29"/>
      <c r="L38" s="29"/>
    </row>
    <row r="39" spans="1:12" s="25" customFormat="1" ht="15.75">
      <c r="A39" s="20" t="s">
        <v>45</v>
      </c>
      <c r="B39" s="23">
        <f>SUM(B40:B45)</f>
        <v>114482200</v>
      </c>
      <c r="C39" s="23">
        <f>SUM(C40:C45)</f>
        <v>99196950</v>
      </c>
      <c r="D39" s="22">
        <f t="shared" si="1"/>
        <v>86.64836105525575</v>
      </c>
      <c r="E39" s="23">
        <f>SUM(E40:E45)</f>
        <v>114482200</v>
      </c>
      <c r="F39" s="23">
        <f>SUM(F40:F45)</f>
        <v>99196950</v>
      </c>
      <c r="G39" s="22">
        <f t="shared" si="2"/>
        <v>86.64836105525575</v>
      </c>
      <c r="H39" s="23">
        <f>SUM(H40:H45)</f>
        <v>9085400</v>
      </c>
      <c r="I39" s="23">
        <f>SUM(I40:I45)</f>
        <v>7792750</v>
      </c>
      <c r="J39" s="22">
        <f t="shared" si="3"/>
        <v>85.7722279701499</v>
      </c>
      <c r="K39" s="24"/>
      <c r="L39" s="24"/>
    </row>
    <row r="40" spans="1:12" ht="63">
      <c r="A40" s="26" t="s">
        <v>46</v>
      </c>
      <c r="B40" s="27">
        <f aca="true" t="shared" si="6" ref="B40:C45">E40</f>
        <v>72900</v>
      </c>
      <c r="C40" s="27">
        <f t="shared" si="6"/>
        <v>72900</v>
      </c>
      <c r="D40" s="28">
        <f t="shared" si="1"/>
        <v>100</v>
      </c>
      <c r="E40" s="27">
        <v>72900</v>
      </c>
      <c r="F40" s="27">
        <v>72900</v>
      </c>
      <c r="G40" s="28">
        <f t="shared" si="2"/>
        <v>100</v>
      </c>
      <c r="H40" s="27"/>
      <c r="I40" s="27"/>
      <c r="J40" s="28"/>
      <c r="K40" s="29"/>
      <c r="L40" s="29"/>
    </row>
    <row r="41" spans="1:12" ht="78.75" customHeight="1">
      <c r="A41" s="26" t="s">
        <v>47</v>
      </c>
      <c r="B41" s="27">
        <f t="shared" si="6"/>
        <v>260000</v>
      </c>
      <c r="C41" s="27">
        <f t="shared" si="6"/>
        <v>210000</v>
      </c>
      <c r="D41" s="28">
        <f t="shared" si="1"/>
        <v>80.76923076923077</v>
      </c>
      <c r="E41" s="27">
        <v>260000</v>
      </c>
      <c r="F41" s="27">
        <v>210000</v>
      </c>
      <c r="G41" s="28">
        <f t="shared" si="2"/>
        <v>80.76923076923077</v>
      </c>
      <c r="H41" s="27">
        <v>260000</v>
      </c>
      <c r="I41" s="27">
        <v>210000</v>
      </c>
      <c r="J41" s="28">
        <f t="shared" si="3"/>
        <v>80.76923076923077</v>
      </c>
      <c r="K41" s="29"/>
      <c r="L41" s="29"/>
    </row>
    <row r="42" spans="1:12" ht="63.75" customHeight="1">
      <c r="A42" s="26" t="s">
        <v>48</v>
      </c>
      <c r="B42" s="27">
        <f t="shared" si="6"/>
        <v>1832000</v>
      </c>
      <c r="C42" s="27">
        <f t="shared" si="6"/>
        <v>1832750</v>
      </c>
      <c r="D42" s="28">
        <f t="shared" si="1"/>
        <v>100.04093886462881</v>
      </c>
      <c r="E42" s="27">
        <v>1832000</v>
      </c>
      <c r="F42" s="27">
        <v>1832750</v>
      </c>
      <c r="G42" s="28">
        <f t="shared" si="2"/>
        <v>100.04093886462881</v>
      </c>
      <c r="H42" s="27">
        <v>1832000</v>
      </c>
      <c r="I42" s="27">
        <v>1832750</v>
      </c>
      <c r="J42" s="28">
        <f t="shared" si="3"/>
        <v>100.04093886462881</v>
      </c>
      <c r="K42" s="29"/>
      <c r="L42" s="29"/>
    </row>
    <row r="43" spans="1:12" ht="73.5" customHeight="1">
      <c r="A43" s="26" t="s">
        <v>49</v>
      </c>
      <c r="B43" s="27">
        <f t="shared" si="6"/>
        <v>1500000</v>
      </c>
      <c r="C43" s="27">
        <f t="shared" si="6"/>
        <v>1500000</v>
      </c>
      <c r="D43" s="28">
        <f t="shared" si="1"/>
        <v>100</v>
      </c>
      <c r="E43" s="27">
        <v>1500000</v>
      </c>
      <c r="F43" s="27">
        <v>1500000</v>
      </c>
      <c r="G43" s="28">
        <f t="shared" si="2"/>
        <v>100</v>
      </c>
      <c r="H43" s="27">
        <v>1500000</v>
      </c>
      <c r="I43" s="27">
        <v>1500000</v>
      </c>
      <c r="J43" s="28">
        <f t="shared" si="3"/>
        <v>100</v>
      </c>
      <c r="K43" s="29"/>
      <c r="L43" s="29"/>
    </row>
    <row r="44" spans="1:12" ht="91.5" customHeight="1">
      <c r="A44" s="26" t="s">
        <v>50</v>
      </c>
      <c r="B44" s="27">
        <f t="shared" si="6"/>
        <v>96700000</v>
      </c>
      <c r="C44" s="27">
        <f t="shared" si="6"/>
        <v>81700000</v>
      </c>
      <c r="D44" s="28">
        <f t="shared" si="1"/>
        <v>84.488107549121</v>
      </c>
      <c r="E44" s="27">
        <v>96700000</v>
      </c>
      <c r="F44" s="27">
        <v>81700000</v>
      </c>
      <c r="G44" s="28">
        <f t="shared" si="2"/>
        <v>84.488107549121</v>
      </c>
      <c r="H44" s="27"/>
      <c r="I44" s="27"/>
      <c r="J44" s="28"/>
      <c r="K44" s="29"/>
      <c r="L44" s="29"/>
    </row>
    <row r="45" spans="1:12" ht="15.75">
      <c r="A45" s="26" t="s">
        <v>51</v>
      </c>
      <c r="B45" s="27">
        <f t="shared" si="6"/>
        <v>14117300</v>
      </c>
      <c r="C45" s="27">
        <f t="shared" si="6"/>
        <v>13881300</v>
      </c>
      <c r="D45" s="28">
        <f t="shared" si="1"/>
        <v>98.32829223718417</v>
      </c>
      <c r="E45" s="27">
        <v>14117300</v>
      </c>
      <c r="F45" s="27">
        <v>13881300</v>
      </c>
      <c r="G45" s="28">
        <f t="shared" si="2"/>
        <v>98.32829223718417</v>
      </c>
      <c r="H45" s="27">
        <v>5493400</v>
      </c>
      <c r="I45" s="27">
        <v>4250000</v>
      </c>
      <c r="J45" s="28">
        <f t="shared" si="3"/>
        <v>77.36556595186951</v>
      </c>
      <c r="K45" s="29"/>
      <c r="L45" s="29"/>
    </row>
    <row r="46" spans="1:12" s="25" customFormat="1" ht="15.75">
      <c r="A46" s="20" t="s">
        <v>52</v>
      </c>
      <c r="B46" s="23">
        <f>SUM(B47:B48)</f>
        <v>309254800</v>
      </c>
      <c r="C46" s="23">
        <f>SUM(C47:C48)</f>
        <v>306741146.53</v>
      </c>
      <c r="D46" s="22">
        <f t="shared" si="1"/>
        <v>99.18719015193943</v>
      </c>
      <c r="E46" s="23">
        <f>SUM(E47:E48)</f>
        <v>309254800</v>
      </c>
      <c r="F46" s="23">
        <f>SUM(F47:F48)</f>
        <v>306741146.53</v>
      </c>
      <c r="G46" s="22">
        <f t="shared" si="2"/>
        <v>99.18719015193943</v>
      </c>
      <c r="H46" s="23">
        <f>SUM(H47:H48)</f>
        <v>57973873.96</v>
      </c>
      <c r="I46" s="23">
        <f>SUM(I47:I48)</f>
        <v>57772923.96</v>
      </c>
      <c r="J46" s="22">
        <f t="shared" si="3"/>
        <v>99.65337834739377</v>
      </c>
      <c r="K46" s="24"/>
      <c r="L46" s="24"/>
    </row>
    <row r="47" spans="1:12" ht="63">
      <c r="A47" s="26" t="s">
        <v>53</v>
      </c>
      <c r="B47" s="27">
        <f>E47</f>
        <v>30870700</v>
      </c>
      <c r="C47" s="27">
        <f>F47</f>
        <v>30829490</v>
      </c>
      <c r="D47" s="28">
        <f t="shared" si="1"/>
        <v>99.86650772415267</v>
      </c>
      <c r="E47" s="27">
        <v>30870700</v>
      </c>
      <c r="F47" s="27">
        <v>30829490</v>
      </c>
      <c r="G47" s="28">
        <f t="shared" si="2"/>
        <v>99.86650772415267</v>
      </c>
      <c r="H47" s="27">
        <v>617100</v>
      </c>
      <c r="I47" s="27">
        <v>617100</v>
      </c>
      <c r="J47" s="28">
        <f t="shared" si="3"/>
        <v>100</v>
      </c>
      <c r="K47" s="29"/>
      <c r="L47" s="29"/>
    </row>
    <row r="48" spans="1:12" ht="30.75" customHeight="1">
      <c r="A48" s="26" t="s">
        <v>54</v>
      </c>
      <c r="B48" s="27">
        <f>E48</f>
        <v>278384100</v>
      </c>
      <c r="C48" s="27">
        <f>F48</f>
        <v>275911656.53</v>
      </c>
      <c r="D48" s="28">
        <f t="shared" si="1"/>
        <v>99.11185894955925</v>
      </c>
      <c r="E48" s="30">
        <v>278384100</v>
      </c>
      <c r="F48" s="31">
        <v>275911656.53</v>
      </c>
      <c r="G48" s="28">
        <f t="shared" si="2"/>
        <v>99.11185894955925</v>
      </c>
      <c r="H48" s="27">
        <v>57356773.96</v>
      </c>
      <c r="I48" s="27">
        <v>57155823.96</v>
      </c>
      <c r="J48" s="28">
        <f t="shared" si="3"/>
        <v>99.64964905428583</v>
      </c>
      <c r="K48" s="29"/>
      <c r="L48" s="29"/>
    </row>
    <row r="49" spans="1:12" s="25" customFormat="1" ht="31.5">
      <c r="A49" s="20" t="s">
        <v>55</v>
      </c>
      <c r="B49" s="23">
        <f>SUM(B50:B52)</f>
        <v>282300</v>
      </c>
      <c r="C49" s="23">
        <f>SUM(C50:C52)</f>
        <v>167300</v>
      </c>
      <c r="D49" s="22">
        <f t="shared" si="1"/>
        <v>59.26319518243004</v>
      </c>
      <c r="E49" s="23">
        <f>E50+E51+E52</f>
        <v>3746627</v>
      </c>
      <c r="F49" s="23">
        <f>SUM(F50:F52)</f>
        <v>3631627</v>
      </c>
      <c r="G49" s="22">
        <f t="shared" si="2"/>
        <v>96.93057248559838</v>
      </c>
      <c r="H49" s="23"/>
      <c r="I49" s="23"/>
      <c r="J49" s="22"/>
      <c r="K49" s="24"/>
      <c r="L49" s="24"/>
    </row>
    <row r="50" spans="1:12" ht="47.25">
      <c r="A50" s="26" t="s">
        <v>56</v>
      </c>
      <c r="B50" s="27">
        <f>E50</f>
        <v>82300</v>
      </c>
      <c r="C50" s="27">
        <f>F50</f>
        <v>82300</v>
      </c>
      <c r="D50" s="28">
        <f t="shared" si="1"/>
        <v>100</v>
      </c>
      <c r="E50" s="27">
        <v>82300</v>
      </c>
      <c r="F50" s="27">
        <v>82300</v>
      </c>
      <c r="G50" s="28">
        <f t="shared" si="2"/>
        <v>100</v>
      </c>
      <c r="H50" s="27"/>
      <c r="I50" s="27"/>
      <c r="J50" s="28"/>
      <c r="K50" s="29"/>
      <c r="L50" s="29"/>
    </row>
    <row r="51" spans="1:12" ht="63">
      <c r="A51" s="26" t="s">
        <v>57</v>
      </c>
      <c r="B51" s="27">
        <v>200000</v>
      </c>
      <c r="C51" s="27">
        <v>85000</v>
      </c>
      <c r="D51" s="28">
        <f t="shared" si="1"/>
        <v>42.5</v>
      </c>
      <c r="E51" s="27">
        <v>200000</v>
      </c>
      <c r="F51" s="27">
        <v>85000</v>
      </c>
      <c r="G51" s="28">
        <f t="shared" si="2"/>
        <v>42.5</v>
      </c>
      <c r="H51" s="27"/>
      <c r="I51" s="27"/>
      <c r="J51" s="28"/>
      <c r="K51" s="29"/>
      <c r="L51" s="29"/>
    </row>
    <row r="52" spans="1:12" ht="94.5">
      <c r="A52" s="26" t="s">
        <v>58</v>
      </c>
      <c r="B52" s="27"/>
      <c r="C52" s="27"/>
      <c r="D52" s="28"/>
      <c r="E52" s="27">
        <v>3464327</v>
      </c>
      <c r="F52" s="27">
        <v>3464327</v>
      </c>
      <c r="G52" s="28">
        <f t="shared" si="2"/>
        <v>100</v>
      </c>
      <c r="H52" s="27"/>
      <c r="I52" s="27"/>
      <c r="J52" s="28"/>
      <c r="K52" s="29"/>
      <c r="L52" s="29"/>
    </row>
    <row r="53" spans="1:12" s="25" customFormat="1" ht="31.5">
      <c r="A53" s="20" t="s">
        <v>59</v>
      </c>
      <c r="B53" s="27"/>
      <c r="C53" s="27"/>
      <c r="D53" s="28"/>
      <c r="E53" s="27"/>
      <c r="F53" s="27"/>
      <c r="G53" s="28"/>
      <c r="H53" s="27"/>
      <c r="I53" s="27"/>
      <c r="J53" s="28"/>
      <c r="K53" s="24"/>
      <c r="L53" s="24"/>
    </row>
    <row r="54" spans="1:12" s="25" customFormat="1" ht="15.75">
      <c r="A54" s="20" t="s">
        <v>60</v>
      </c>
      <c r="B54" s="23">
        <f>E54+H54</f>
        <v>116518220.82</v>
      </c>
      <c r="C54" s="23">
        <f>F54+I54</f>
        <v>115024620.82</v>
      </c>
      <c r="D54" s="22">
        <f t="shared" si="1"/>
        <v>98.71814039942531</v>
      </c>
      <c r="E54" s="23">
        <v>4502056.75</v>
      </c>
      <c r="F54" s="23">
        <v>4502056.75</v>
      </c>
      <c r="G54" s="22">
        <f t="shared" si="2"/>
        <v>100</v>
      </c>
      <c r="H54" s="23">
        <v>112016164.07</v>
      </c>
      <c r="I54" s="23">
        <v>110522564.07</v>
      </c>
      <c r="J54" s="22">
        <f t="shared" si="3"/>
        <v>98.66662100742298</v>
      </c>
      <c r="K54" s="24"/>
      <c r="L54" s="24"/>
    </row>
    <row r="55" spans="1:12" s="25" customFormat="1" ht="15.75">
      <c r="A55" s="20" t="s">
        <v>61</v>
      </c>
      <c r="B55" s="23">
        <f>B31+B32</f>
        <v>660433275.5699999</v>
      </c>
      <c r="C55" s="23">
        <f>C31+C32</f>
        <v>648715730.36</v>
      </c>
      <c r="D55" s="22">
        <f t="shared" si="1"/>
        <v>98.22577909935158</v>
      </c>
      <c r="E55" s="23">
        <f>E31+E32</f>
        <v>634057242.3199999</v>
      </c>
      <c r="F55" s="23">
        <f>F31+F32</f>
        <v>619751262.22</v>
      </c>
      <c r="G55" s="22">
        <f t="shared" si="2"/>
        <v>97.7437399740669</v>
      </c>
      <c r="H55" s="23">
        <f>H31+H32</f>
        <v>142894254.07</v>
      </c>
      <c r="I55" s="23">
        <f>I31+I32</f>
        <v>143989088.96</v>
      </c>
      <c r="J55" s="22">
        <f t="shared" si="3"/>
        <v>100.76618538451775</v>
      </c>
      <c r="K55" s="24"/>
      <c r="L55" s="24"/>
    </row>
    <row r="56" spans="1:12" ht="31.5">
      <c r="A56" s="26" t="s">
        <v>62</v>
      </c>
      <c r="B56" s="27">
        <f>B58+B59+B60+B61+B62</f>
        <v>44180750.25999999</v>
      </c>
      <c r="C56" s="27">
        <f>C58+C59+C60+C61</f>
        <v>24875773.61</v>
      </c>
      <c r="D56" s="28">
        <f t="shared" si="1"/>
        <v>56.3045522396251</v>
      </c>
      <c r="E56" s="27">
        <f>SUM(E58:E62)</f>
        <v>13405419.689999998</v>
      </c>
      <c r="F56" s="27">
        <f>SUM(F58:F62)</f>
        <v>-491136.5300000012</v>
      </c>
      <c r="G56" s="28">
        <f t="shared" si="2"/>
        <v>-3.6637161786614776</v>
      </c>
      <c r="H56" s="27">
        <f>H58+H59+H60+H61</f>
        <v>30775330.57</v>
      </c>
      <c r="I56" s="27">
        <f>I58+I59+I60+I61</f>
        <v>25366910.14</v>
      </c>
      <c r="J56" s="28">
        <f t="shared" si="3"/>
        <v>82.42611751091258</v>
      </c>
      <c r="K56" s="29"/>
      <c r="L56" s="29"/>
    </row>
    <row r="57" spans="1:12" ht="15.75">
      <c r="A57" s="26" t="s">
        <v>63</v>
      </c>
      <c r="B57" s="27">
        <f>SUM(B58:B65)</f>
        <v>44180750.25999999</v>
      </c>
      <c r="C57" s="27"/>
      <c r="D57" s="28">
        <f t="shared" si="1"/>
        <v>0</v>
      </c>
      <c r="E57" s="27"/>
      <c r="F57" s="27"/>
      <c r="G57" s="28"/>
      <c r="H57" s="27"/>
      <c r="I57" s="27"/>
      <c r="J57" s="28"/>
      <c r="K57" s="29"/>
      <c r="L57" s="29"/>
    </row>
    <row r="58" spans="1:12" ht="31.5">
      <c r="A58" s="26" t="s">
        <v>64</v>
      </c>
      <c r="B58" s="27">
        <f>E58+H58</f>
        <v>25215750.259999998</v>
      </c>
      <c r="C58" s="27">
        <f>F58+I58</f>
        <v>5910773.609999999</v>
      </c>
      <c r="D58" s="28">
        <f t="shared" si="1"/>
        <v>23.440800091426667</v>
      </c>
      <c r="E58" s="27">
        <v>12440419.69</v>
      </c>
      <c r="F58" s="27">
        <v>-1456136.53</v>
      </c>
      <c r="G58" s="28">
        <f t="shared" si="2"/>
        <v>-11.704882683101827</v>
      </c>
      <c r="H58" s="27">
        <v>12775330.57</v>
      </c>
      <c r="I58" s="27">
        <v>7366910.14</v>
      </c>
      <c r="J58" s="28">
        <f t="shared" si="3"/>
        <v>57.66512341605888</v>
      </c>
      <c r="K58" s="29"/>
      <c r="L58" s="29"/>
    </row>
    <row r="59" spans="1:12" ht="31.5">
      <c r="A59" s="26" t="s">
        <v>65</v>
      </c>
      <c r="B59" s="27">
        <f>E59+H59</f>
        <v>1000000</v>
      </c>
      <c r="C59" s="27">
        <f>F59</f>
        <v>1000000</v>
      </c>
      <c r="D59" s="28">
        <f t="shared" si="1"/>
        <v>100</v>
      </c>
      <c r="E59" s="27">
        <v>1000000</v>
      </c>
      <c r="F59" s="27">
        <v>1000000</v>
      </c>
      <c r="G59" s="28">
        <f t="shared" si="2"/>
        <v>100</v>
      </c>
      <c r="H59" s="27"/>
      <c r="I59" s="27"/>
      <c r="J59" s="28"/>
      <c r="K59" s="29"/>
      <c r="L59" s="29"/>
    </row>
    <row r="60" spans="1:12" ht="63">
      <c r="A60" s="26" t="s">
        <v>66</v>
      </c>
      <c r="B60" s="27">
        <f>E60</f>
        <v>45000000</v>
      </c>
      <c r="C60" s="27">
        <v>45000000</v>
      </c>
      <c r="D60" s="28">
        <f t="shared" si="1"/>
        <v>100</v>
      </c>
      <c r="E60" s="27">
        <v>45000000</v>
      </c>
      <c r="F60" s="27">
        <v>45000000</v>
      </c>
      <c r="G60" s="28">
        <f t="shared" si="2"/>
        <v>100</v>
      </c>
      <c r="H60" s="27">
        <v>18000000</v>
      </c>
      <c r="I60" s="27">
        <v>18000000</v>
      </c>
      <c r="J60" s="28">
        <f t="shared" si="3"/>
        <v>100</v>
      </c>
      <c r="K60" s="29"/>
      <c r="L60" s="29"/>
    </row>
    <row r="61" spans="1:12" ht="63">
      <c r="A61" s="26" t="s">
        <v>67</v>
      </c>
      <c r="B61" s="27">
        <v>-27035000</v>
      </c>
      <c r="C61" s="27">
        <v>-27035000</v>
      </c>
      <c r="D61" s="28">
        <f t="shared" si="1"/>
        <v>100</v>
      </c>
      <c r="E61" s="27">
        <v>-27035000</v>
      </c>
      <c r="F61" s="27">
        <v>-27035000</v>
      </c>
      <c r="G61" s="28">
        <f t="shared" si="2"/>
        <v>100</v>
      </c>
      <c r="H61" s="27"/>
      <c r="I61" s="27"/>
      <c r="J61" s="28"/>
      <c r="K61" s="29"/>
      <c r="L61" s="29"/>
    </row>
    <row r="62" spans="1:12" ht="31.5">
      <c r="A62" s="26" t="s">
        <v>68</v>
      </c>
      <c r="B62" s="27"/>
      <c r="C62" s="27"/>
      <c r="D62" s="28"/>
      <c r="E62" s="27">
        <v>-18000000</v>
      </c>
      <c r="F62" s="27">
        <v>-18000000</v>
      </c>
      <c r="G62" s="28">
        <f t="shared" si="2"/>
        <v>100</v>
      </c>
      <c r="H62" s="27"/>
      <c r="I62" s="27"/>
      <c r="J62" s="28"/>
      <c r="K62" s="29"/>
      <c r="L62" s="29"/>
    </row>
    <row r="63" spans="1:12" ht="31.5">
      <c r="A63" s="26" t="s">
        <v>69</v>
      </c>
      <c r="B63" s="27"/>
      <c r="C63" s="27"/>
      <c r="D63" s="22"/>
      <c r="E63" s="27"/>
      <c r="F63" s="27"/>
      <c r="G63" s="22"/>
      <c r="H63" s="27"/>
      <c r="I63" s="27"/>
      <c r="J63" s="22"/>
      <c r="K63" s="29"/>
      <c r="L63" s="29"/>
    </row>
    <row r="64" spans="1:12" ht="32.25" customHeight="1">
      <c r="A64" s="26" t="s">
        <v>70</v>
      </c>
      <c r="B64" s="27"/>
      <c r="C64" s="27"/>
      <c r="D64" s="22"/>
      <c r="E64" s="27"/>
      <c r="F64" s="27"/>
      <c r="G64" s="22"/>
      <c r="H64" s="27"/>
      <c r="I64" s="27"/>
      <c r="J64" s="22"/>
      <c r="K64" s="29"/>
      <c r="L64" s="29"/>
    </row>
    <row r="65" spans="1:12" ht="63">
      <c r="A65" s="26" t="s">
        <v>71</v>
      </c>
      <c r="B65" s="27"/>
      <c r="C65" s="27"/>
      <c r="D65" s="22"/>
      <c r="E65" s="27"/>
      <c r="F65" s="27"/>
      <c r="G65" s="22"/>
      <c r="H65" s="27"/>
      <c r="I65" s="27"/>
      <c r="J65" s="22"/>
      <c r="K65" s="29"/>
      <c r="L65" s="29"/>
    </row>
    <row r="66" spans="1:12" ht="31.5">
      <c r="A66" s="32" t="s">
        <v>72</v>
      </c>
      <c r="B66" s="27">
        <f>E66+H66</f>
        <v>-44180750.26</v>
      </c>
      <c r="C66" s="27">
        <f>F66+I66</f>
        <v>-24875773.61</v>
      </c>
      <c r="D66" s="22">
        <f t="shared" si="1"/>
        <v>56.304552239625096</v>
      </c>
      <c r="E66" s="27">
        <v>-13405419.69</v>
      </c>
      <c r="F66" s="27">
        <v>491136.53</v>
      </c>
      <c r="G66" s="22">
        <f t="shared" si="2"/>
        <v>-3.6637161786614683</v>
      </c>
      <c r="H66" s="27">
        <v>-30775330.57</v>
      </c>
      <c r="I66" s="27">
        <v>-25366910.14</v>
      </c>
      <c r="J66" s="22">
        <f t="shared" si="3"/>
        <v>82.42611751091258</v>
      </c>
      <c r="K66" s="29"/>
      <c r="L66" s="33"/>
    </row>
    <row r="67" spans="1:12" s="25" customFormat="1" ht="31.5">
      <c r="A67" s="20" t="s">
        <v>73</v>
      </c>
      <c r="B67" s="23">
        <f>B55+B56</f>
        <v>704614025.8299999</v>
      </c>
      <c r="C67" s="23">
        <f>C55+C56</f>
        <v>673591503.97</v>
      </c>
      <c r="D67" s="22">
        <f t="shared" si="1"/>
        <v>95.59723185705012</v>
      </c>
      <c r="E67" s="23">
        <f>E55+E56</f>
        <v>647462662.01</v>
      </c>
      <c r="F67" s="23">
        <f>F55+F56</f>
        <v>619260125.69</v>
      </c>
      <c r="G67" s="22">
        <f t="shared" si="2"/>
        <v>95.64414475539836</v>
      </c>
      <c r="H67" s="23">
        <f>SUM(H55-H66)</f>
        <v>173669584.64</v>
      </c>
      <c r="I67" s="23">
        <f>SUM(I55-I66)</f>
        <v>169355999.10000002</v>
      </c>
      <c r="J67" s="22">
        <f t="shared" si="3"/>
        <v>97.51621128769231</v>
      </c>
      <c r="K67" s="24"/>
      <c r="L67" s="34"/>
    </row>
    <row r="68" spans="1:12" ht="15.75">
      <c r="A68" s="26" t="s">
        <v>74</v>
      </c>
      <c r="B68" s="27"/>
      <c r="C68" s="27"/>
      <c r="D68" s="28"/>
      <c r="E68" s="27"/>
      <c r="F68" s="27"/>
      <c r="G68" s="28"/>
      <c r="H68" s="27"/>
      <c r="I68" s="27"/>
      <c r="J68" s="28"/>
      <c r="K68" s="29"/>
      <c r="L68" s="29"/>
    </row>
    <row r="69" spans="1:12" ht="16.5" customHeight="1">
      <c r="A69" s="26" t="s">
        <v>75</v>
      </c>
      <c r="B69" s="27">
        <v>63032228.89</v>
      </c>
      <c r="C69" s="27">
        <v>62589741.6</v>
      </c>
      <c r="D69" s="28">
        <f t="shared" si="1"/>
        <v>99.29799834498601</v>
      </c>
      <c r="E69" s="30">
        <v>35428222.98</v>
      </c>
      <c r="F69" s="27">
        <v>35263199.06</v>
      </c>
      <c r="G69" s="28">
        <f t="shared" si="2"/>
        <v>99.5342020961843</v>
      </c>
      <c r="H69" s="30">
        <v>27633625.77</v>
      </c>
      <c r="I69" s="27">
        <v>27356162.4</v>
      </c>
      <c r="J69" s="28">
        <f t="shared" si="3"/>
        <v>98.99592122905122</v>
      </c>
      <c r="K69" s="29"/>
      <c r="L69" s="29"/>
    </row>
    <row r="70" spans="1:12" ht="15.75">
      <c r="A70" s="26" t="s">
        <v>76</v>
      </c>
      <c r="B70" s="27">
        <f aca="true" t="shared" si="7" ref="B70:C78">E70+H70</f>
        <v>604100</v>
      </c>
      <c r="C70" s="27">
        <f t="shared" si="7"/>
        <v>604100</v>
      </c>
      <c r="D70" s="28">
        <f t="shared" si="1"/>
        <v>100</v>
      </c>
      <c r="E70" s="30"/>
      <c r="F70" s="27"/>
      <c r="G70" s="28"/>
      <c r="H70" s="30">
        <v>604100</v>
      </c>
      <c r="I70" s="27">
        <v>604100</v>
      </c>
      <c r="J70" s="28">
        <f t="shared" si="3"/>
        <v>100</v>
      </c>
      <c r="K70" s="29"/>
      <c r="L70" s="29"/>
    </row>
    <row r="71" spans="1:12" ht="47.25">
      <c r="A71" s="26" t="s">
        <v>77</v>
      </c>
      <c r="B71" s="27">
        <f t="shared" si="7"/>
        <v>2113755.58</v>
      </c>
      <c r="C71" s="27">
        <f t="shared" si="7"/>
        <v>2098263.98</v>
      </c>
      <c r="D71" s="28">
        <f t="shared" si="1"/>
        <v>99.26710542379739</v>
      </c>
      <c r="E71" s="30">
        <v>517060</v>
      </c>
      <c r="F71" s="27">
        <v>516823</v>
      </c>
      <c r="G71" s="28">
        <f t="shared" si="2"/>
        <v>99.954163926817</v>
      </c>
      <c r="H71" s="30">
        <v>1596695.58</v>
      </c>
      <c r="I71" s="27">
        <v>1581440.98</v>
      </c>
      <c r="J71" s="28">
        <f t="shared" si="3"/>
        <v>99.04461437790164</v>
      </c>
      <c r="K71" s="29"/>
      <c r="L71" s="29"/>
    </row>
    <row r="72" spans="1:12" ht="15.75">
      <c r="A72" s="26" t="s">
        <v>78</v>
      </c>
      <c r="B72" s="27">
        <f t="shared" si="7"/>
        <v>8756442.1</v>
      </c>
      <c r="C72" s="27">
        <f t="shared" si="7"/>
        <v>8315875.1</v>
      </c>
      <c r="D72" s="28">
        <f t="shared" si="1"/>
        <v>94.96865285045395</v>
      </c>
      <c r="E72" s="30">
        <v>6778200</v>
      </c>
      <c r="F72" s="27">
        <v>6650941.18</v>
      </c>
      <c r="G72" s="28">
        <f t="shared" si="2"/>
        <v>98.122527809743</v>
      </c>
      <c r="H72" s="30">
        <v>1978242.1</v>
      </c>
      <c r="I72" s="27">
        <v>1664933.92</v>
      </c>
      <c r="J72" s="28">
        <f t="shared" si="3"/>
        <v>84.16229338158358</v>
      </c>
      <c r="K72" s="29"/>
      <c r="L72" s="29"/>
    </row>
    <row r="73" spans="1:12" ht="31.5">
      <c r="A73" s="26" t="s">
        <v>79</v>
      </c>
      <c r="B73" s="27">
        <f t="shared" si="7"/>
        <v>125732397.33</v>
      </c>
      <c r="C73" s="27">
        <f t="shared" si="7"/>
        <v>122205529.71</v>
      </c>
      <c r="D73" s="28">
        <f t="shared" si="1"/>
        <v>97.19494124434507</v>
      </c>
      <c r="E73" s="30"/>
      <c r="F73" s="27"/>
      <c r="G73" s="28"/>
      <c r="H73" s="30">
        <v>125732397.33</v>
      </c>
      <c r="I73" s="27">
        <v>122205529.71</v>
      </c>
      <c r="J73" s="28">
        <f t="shared" si="3"/>
        <v>97.19494124434507</v>
      </c>
      <c r="K73" s="29"/>
      <c r="L73" s="29"/>
    </row>
    <row r="74" spans="1:12" ht="15.75">
      <c r="A74" s="26" t="s">
        <v>80</v>
      </c>
      <c r="B74" s="27">
        <f t="shared" si="7"/>
        <v>916920</v>
      </c>
      <c r="C74" s="27">
        <f t="shared" si="7"/>
        <v>864970.28</v>
      </c>
      <c r="D74" s="28">
        <f aca="true" t="shared" si="8" ref="D74:D95">C74/B74*100</f>
        <v>94.33432360511277</v>
      </c>
      <c r="E74" s="30"/>
      <c r="F74" s="27"/>
      <c r="G74" s="28"/>
      <c r="H74" s="30">
        <v>916920</v>
      </c>
      <c r="I74" s="27">
        <v>864970.28</v>
      </c>
      <c r="J74" s="28">
        <f aca="true" t="shared" si="9" ref="J74:J95">I74/H74*100</f>
        <v>94.33432360511277</v>
      </c>
      <c r="K74" s="29"/>
      <c r="L74" s="29"/>
    </row>
    <row r="75" spans="1:12" ht="15.75">
      <c r="A75" s="26" t="s">
        <v>81</v>
      </c>
      <c r="B75" s="27">
        <f t="shared" si="7"/>
        <v>202387409.39</v>
      </c>
      <c r="C75" s="27">
        <f t="shared" si="7"/>
        <v>198473275.56</v>
      </c>
      <c r="D75" s="28">
        <f t="shared" si="8"/>
        <v>98.06601910573525</v>
      </c>
      <c r="E75" s="30">
        <v>202371409.39</v>
      </c>
      <c r="F75" s="27">
        <v>198466290.56</v>
      </c>
      <c r="G75" s="28">
        <f aca="true" t="shared" si="10" ref="G75:G95">F75/E75*100</f>
        <v>98.07032088091346</v>
      </c>
      <c r="H75" s="30">
        <v>16000</v>
      </c>
      <c r="I75" s="27">
        <v>6985</v>
      </c>
      <c r="J75" s="28">
        <f t="shared" si="9"/>
        <v>43.65625</v>
      </c>
      <c r="K75" s="29"/>
      <c r="L75" s="29"/>
    </row>
    <row r="76" spans="1:12" ht="31.5" customHeight="1">
      <c r="A76" s="26" t="s">
        <v>82</v>
      </c>
      <c r="B76" s="27">
        <f t="shared" si="7"/>
        <v>32450417.46</v>
      </c>
      <c r="C76" s="27">
        <f t="shared" si="7"/>
        <v>32209070.659999996</v>
      </c>
      <c r="D76" s="28">
        <f t="shared" si="8"/>
        <v>99.25625979913048</v>
      </c>
      <c r="E76" s="30">
        <v>20835794.72</v>
      </c>
      <c r="F76" s="27">
        <v>20704827.99</v>
      </c>
      <c r="G76" s="28">
        <f t="shared" si="10"/>
        <v>99.37143395891549</v>
      </c>
      <c r="H76" s="30">
        <v>11614622.74</v>
      </c>
      <c r="I76" s="27">
        <v>11504242.67</v>
      </c>
      <c r="J76" s="28">
        <f t="shared" si="9"/>
        <v>99.0496456710569</v>
      </c>
      <c r="K76" s="29"/>
      <c r="L76" s="29"/>
    </row>
    <row r="77" spans="1:12" ht="15.75">
      <c r="A77" s="26" t="s">
        <v>83</v>
      </c>
      <c r="B77" s="27">
        <f t="shared" si="7"/>
        <v>150830325.76</v>
      </c>
      <c r="C77" s="27">
        <f t="shared" si="7"/>
        <v>130161090.02</v>
      </c>
      <c r="D77" s="28">
        <f t="shared" si="8"/>
        <v>86.29636604187361</v>
      </c>
      <c r="E77" s="30">
        <v>150717671.64</v>
      </c>
      <c r="F77" s="27">
        <v>130057782.88</v>
      </c>
      <c r="G77" s="28">
        <f t="shared" si="10"/>
        <v>86.29232489117294</v>
      </c>
      <c r="H77" s="30">
        <v>112654.12</v>
      </c>
      <c r="I77" s="27">
        <v>103307.14</v>
      </c>
      <c r="J77" s="28">
        <f t="shared" si="9"/>
        <v>91.70293993686161</v>
      </c>
      <c r="K77" s="29"/>
      <c r="L77" s="29"/>
    </row>
    <row r="78" spans="1:12" ht="15.75">
      <c r="A78" s="26" t="s">
        <v>84</v>
      </c>
      <c r="B78" s="27">
        <f t="shared" si="7"/>
        <v>117790029.32</v>
      </c>
      <c r="C78" s="27">
        <f t="shared" si="7"/>
        <v>116069587.06</v>
      </c>
      <c r="D78" s="28">
        <f t="shared" si="8"/>
        <v>98.53939907313712</v>
      </c>
      <c r="E78" s="27">
        <v>117790029.32</v>
      </c>
      <c r="F78" s="27">
        <v>116069587.06</v>
      </c>
      <c r="G78" s="28">
        <f t="shared" si="10"/>
        <v>98.53939907313712</v>
      </c>
      <c r="H78" s="27">
        <v>0</v>
      </c>
      <c r="I78" s="27"/>
      <c r="J78" s="28"/>
      <c r="K78" s="29"/>
      <c r="L78" s="29"/>
    </row>
    <row r="79" spans="1:12" ht="31.5">
      <c r="A79" s="26" t="s">
        <v>85</v>
      </c>
      <c r="B79" s="27">
        <v>0</v>
      </c>
      <c r="C79" s="27">
        <v>0</v>
      </c>
      <c r="D79" s="28"/>
      <c r="E79" s="30">
        <v>113024273.96</v>
      </c>
      <c r="F79" s="27">
        <v>111530673.96</v>
      </c>
      <c r="G79" s="28">
        <f t="shared" si="10"/>
        <v>98.67851396194007</v>
      </c>
      <c r="H79" s="30">
        <v>3464327</v>
      </c>
      <c r="I79" s="27">
        <v>3464327</v>
      </c>
      <c r="J79" s="28">
        <f t="shared" si="9"/>
        <v>100</v>
      </c>
      <c r="K79" s="29"/>
      <c r="L79" s="29"/>
    </row>
    <row r="80" spans="1:12" ht="15.75">
      <c r="A80" s="26" t="s">
        <v>86</v>
      </c>
      <c r="B80" s="27"/>
      <c r="C80" s="27"/>
      <c r="D80" s="28"/>
      <c r="E80" s="27"/>
      <c r="F80" s="27"/>
      <c r="G80" s="28"/>
      <c r="H80" s="27"/>
      <c r="I80" s="27"/>
      <c r="J80" s="28"/>
      <c r="K80" s="29"/>
      <c r="L80" s="29"/>
    </row>
    <row r="81" spans="1:12" ht="31.5">
      <c r="A81" s="26" t="s">
        <v>87</v>
      </c>
      <c r="B81" s="27">
        <v>0</v>
      </c>
      <c r="C81" s="27">
        <v>0</v>
      </c>
      <c r="D81" s="28"/>
      <c r="E81" s="27">
        <f>H34</f>
        <v>45965000</v>
      </c>
      <c r="F81" s="27">
        <v>45965000</v>
      </c>
      <c r="G81" s="28">
        <f t="shared" si="10"/>
        <v>100</v>
      </c>
      <c r="H81" s="27"/>
      <c r="I81" s="27"/>
      <c r="J81" s="28"/>
      <c r="K81" s="29"/>
      <c r="L81" s="29"/>
    </row>
    <row r="82" spans="1:12" ht="15.75">
      <c r="A82" s="26" t="s">
        <v>88</v>
      </c>
      <c r="B82" s="27">
        <v>0</v>
      </c>
      <c r="C82" s="27">
        <v>0</v>
      </c>
      <c r="D82" s="28"/>
      <c r="E82" s="27">
        <f>H39</f>
        <v>9085400</v>
      </c>
      <c r="F82" s="27">
        <v>7792750</v>
      </c>
      <c r="G82" s="28">
        <f t="shared" si="10"/>
        <v>85.7722279701499</v>
      </c>
      <c r="H82" s="27"/>
      <c r="I82" s="27"/>
      <c r="J82" s="28"/>
      <c r="K82" s="29"/>
      <c r="L82" s="29"/>
    </row>
    <row r="83" spans="1:12" ht="15.75">
      <c r="A83" s="26" t="s">
        <v>89</v>
      </c>
      <c r="B83" s="27">
        <v>0</v>
      </c>
      <c r="C83" s="27">
        <v>0</v>
      </c>
      <c r="D83" s="28"/>
      <c r="E83" s="27">
        <f>H46</f>
        <v>57973873.96</v>
      </c>
      <c r="F83" s="27">
        <v>57772923.96</v>
      </c>
      <c r="G83" s="28">
        <f t="shared" si="10"/>
        <v>99.65337834739377</v>
      </c>
      <c r="H83" s="27"/>
      <c r="I83" s="27"/>
      <c r="J83" s="28"/>
      <c r="K83" s="29"/>
      <c r="L83" s="29"/>
    </row>
    <row r="84" spans="1:12" ht="31.5">
      <c r="A84" s="26" t="s">
        <v>90</v>
      </c>
      <c r="B84" s="27"/>
      <c r="C84" s="27"/>
      <c r="D84" s="28"/>
      <c r="E84" s="30"/>
      <c r="F84" s="27"/>
      <c r="G84" s="28"/>
      <c r="H84" s="30">
        <v>3464327</v>
      </c>
      <c r="I84" s="27">
        <v>3464327</v>
      </c>
      <c r="J84" s="28">
        <f t="shared" si="9"/>
        <v>100</v>
      </c>
      <c r="K84" s="29"/>
      <c r="L84" s="29"/>
    </row>
    <row r="85" spans="1:12" ht="47.25">
      <c r="A85" s="26" t="s">
        <v>91</v>
      </c>
      <c r="B85" s="27"/>
      <c r="C85" s="27"/>
      <c r="D85" s="22"/>
      <c r="E85" s="27"/>
      <c r="F85" s="27"/>
      <c r="G85" s="22"/>
      <c r="H85" s="27"/>
      <c r="I85" s="27"/>
      <c r="J85" s="22"/>
      <c r="K85" s="29"/>
      <c r="L85" s="29"/>
    </row>
    <row r="86" spans="1:12" ht="15.75">
      <c r="A86" s="26" t="s">
        <v>60</v>
      </c>
      <c r="B86" s="27">
        <f>E86+H86</f>
        <v>116518220.82</v>
      </c>
      <c r="C86" s="27">
        <f>F86+I86</f>
        <v>115024620.82</v>
      </c>
      <c r="D86" s="28">
        <f t="shared" si="8"/>
        <v>98.71814039942531</v>
      </c>
      <c r="E86" s="30">
        <v>113024273.96</v>
      </c>
      <c r="F86" s="27">
        <v>111530673.96</v>
      </c>
      <c r="G86" s="28">
        <f t="shared" si="10"/>
        <v>98.67851396194007</v>
      </c>
      <c r="H86" s="30">
        <v>3493946.86</v>
      </c>
      <c r="I86" s="27">
        <v>3493946.86</v>
      </c>
      <c r="J86" s="28">
        <f t="shared" si="9"/>
        <v>100</v>
      </c>
      <c r="K86" s="29"/>
      <c r="L86" s="29"/>
    </row>
    <row r="87" spans="1:12" s="25" customFormat="1" ht="15.75">
      <c r="A87" s="20" t="s">
        <v>92</v>
      </c>
      <c r="B87" s="23">
        <f>SUM(B69:B79)</f>
        <v>704614025.8299999</v>
      </c>
      <c r="C87" s="23">
        <f>SUM(C69:C79)</f>
        <v>673591503.97</v>
      </c>
      <c r="D87" s="22">
        <f t="shared" si="8"/>
        <v>95.59723185705012</v>
      </c>
      <c r="E87" s="23">
        <f>SUM(E69:E79)</f>
        <v>647462662.01</v>
      </c>
      <c r="F87" s="23">
        <f>SUM(F69:F79)</f>
        <v>619260125.69</v>
      </c>
      <c r="G87" s="22">
        <f t="shared" si="10"/>
        <v>95.64414475539836</v>
      </c>
      <c r="H87" s="23">
        <f>SUM(H69:H79)</f>
        <v>173669584.64000002</v>
      </c>
      <c r="I87" s="23">
        <f>SUM(I69:I79)</f>
        <v>169355999.09999996</v>
      </c>
      <c r="J87" s="22">
        <f t="shared" si="9"/>
        <v>97.51621128769227</v>
      </c>
      <c r="K87" s="24"/>
      <c r="L87" s="24"/>
    </row>
    <row r="88" spans="1:12" ht="15.75">
      <c r="A88" s="26" t="s">
        <v>93</v>
      </c>
      <c r="B88" s="27"/>
      <c r="C88" s="27"/>
      <c r="D88" s="22"/>
      <c r="E88" s="27"/>
      <c r="F88" s="27"/>
      <c r="G88" s="22"/>
      <c r="H88" s="27"/>
      <c r="I88" s="27"/>
      <c r="J88" s="22"/>
      <c r="K88" s="29"/>
      <c r="L88" s="29"/>
    </row>
    <row r="89" spans="1:12" ht="15.75">
      <c r="A89" s="35" t="s">
        <v>94</v>
      </c>
      <c r="B89" s="27">
        <f>E89+H89</f>
        <v>123940874.78</v>
      </c>
      <c r="C89" s="27">
        <f>F89+I89</f>
        <v>123388960.66999999</v>
      </c>
      <c r="D89" s="28">
        <f t="shared" si="8"/>
        <v>99.55469564743699</v>
      </c>
      <c r="E89" s="27">
        <v>101338626.43</v>
      </c>
      <c r="F89" s="27">
        <v>100822790.99</v>
      </c>
      <c r="G89" s="28">
        <f t="shared" si="10"/>
        <v>99.49097845691018</v>
      </c>
      <c r="H89" s="27">
        <v>22602248.35</v>
      </c>
      <c r="I89" s="27">
        <v>22566169.68</v>
      </c>
      <c r="J89" s="28">
        <f t="shared" si="9"/>
        <v>99.8403757473977</v>
      </c>
      <c r="K89" s="29"/>
      <c r="L89" s="29"/>
    </row>
    <row r="90" spans="1:12" ht="25.5">
      <c r="A90" s="36" t="s">
        <v>95</v>
      </c>
      <c r="B90" s="27">
        <f aca="true" t="shared" si="11" ref="B90:C95">E90+H90</f>
        <v>41710582.13</v>
      </c>
      <c r="C90" s="27">
        <f t="shared" si="11"/>
        <v>41602000.56</v>
      </c>
      <c r="D90" s="28">
        <f t="shared" si="8"/>
        <v>99.73967860323411</v>
      </c>
      <c r="E90" s="27">
        <v>26125147</v>
      </c>
      <c r="F90" s="27">
        <v>26033876.53</v>
      </c>
      <c r="G90" s="28">
        <f t="shared" si="10"/>
        <v>99.65064131505174</v>
      </c>
      <c r="H90" s="27">
        <v>15585435.13</v>
      </c>
      <c r="I90" s="27">
        <v>15568124.03</v>
      </c>
      <c r="J90" s="28">
        <f t="shared" si="9"/>
        <v>99.88892770810948</v>
      </c>
      <c r="K90" s="29"/>
      <c r="L90" s="29"/>
    </row>
    <row r="91" spans="1:12" ht="25.5">
      <c r="A91" s="35" t="s">
        <v>96</v>
      </c>
      <c r="B91" s="27">
        <f t="shared" si="11"/>
        <v>30996237.17</v>
      </c>
      <c r="C91" s="27">
        <f t="shared" si="11"/>
        <v>30468818.79</v>
      </c>
      <c r="D91" s="28">
        <f t="shared" si="8"/>
        <v>98.29844384946676</v>
      </c>
      <c r="E91" s="27">
        <v>25204756.43</v>
      </c>
      <c r="F91" s="27">
        <v>24809467.31</v>
      </c>
      <c r="G91" s="28">
        <f t="shared" si="10"/>
        <v>98.43168839541133</v>
      </c>
      <c r="H91" s="27">
        <v>5791480.74</v>
      </c>
      <c r="I91" s="27">
        <v>5659351.48</v>
      </c>
      <c r="J91" s="28">
        <f t="shared" si="9"/>
        <v>97.71855824215346</v>
      </c>
      <c r="K91" s="29"/>
      <c r="L91" s="29"/>
    </row>
    <row r="92" spans="1:12" ht="38.25">
      <c r="A92" s="36" t="s">
        <v>97</v>
      </c>
      <c r="B92" s="27">
        <f t="shared" si="11"/>
        <v>10114683.07</v>
      </c>
      <c r="C92" s="27">
        <f t="shared" si="11"/>
        <v>9884454.36</v>
      </c>
      <c r="D92" s="28">
        <f t="shared" si="8"/>
        <v>97.72381686695793</v>
      </c>
      <c r="E92" s="37">
        <v>6156664</v>
      </c>
      <c r="F92" s="37">
        <v>6007779.51</v>
      </c>
      <c r="G92" s="28">
        <f t="shared" si="10"/>
        <v>97.58173436133593</v>
      </c>
      <c r="H92" s="37">
        <v>3958019.07</v>
      </c>
      <c r="I92" s="37">
        <v>3876674.85</v>
      </c>
      <c r="J92" s="28">
        <f t="shared" si="9"/>
        <v>97.94482496012836</v>
      </c>
      <c r="K92" s="29"/>
      <c r="L92" s="29"/>
    </row>
    <row r="93" spans="1:12" ht="38.25">
      <c r="A93" s="35" t="s">
        <v>98</v>
      </c>
      <c r="B93" s="27">
        <f t="shared" si="11"/>
        <v>65161453.11</v>
      </c>
      <c r="C93" s="27">
        <f t="shared" si="11"/>
        <v>64680294.35</v>
      </c>
      <c r="D93" s="28">
        <f t="shared" si="8"/>
        <v>99.26158988629712</v>
      </c>
      <c r="E93" s="27">
        <v>40156873</v>
      </c>
      <c r="F93" s="27">
        <v>39866571.1</v>
      </c>
      <c r="G93" s="28">
        <f t="shared" si="10"/>
        <v>99.27708041410496</v>
      </c>
      <c r="H93" s="27">
        <v>25004580.11</v>
      </c>
      <c r="I93" s="27">
        <v>24813723.25</v>
      </c>
      <c r="J93" s="28">
        <f t="shared" si="9"/>
        <v>99.23671239764722</v>
      </c>
      <c r="K93" s="29"/>
      <c r="L93" s="29"/>
    </row>
    <row r="94" spans="1:12" ht="25.5">
      <c r="A94" s="38" t="s">
        <v>99</v>
      </c>
      <c r="B94" s="27">
        <f t="shared" si="11"/>
        <v>45938595.38</v>
      </c>
      <c r="C94" s="27">
        <f t="shared" si="11"/>
        <v>45674730.39</v>
      </c>
      <c r="D94" s="28">
        <f t="shared" si="8"/>
        <v>99.42561371801351</v>
      </c>
      <c r="E94" s="37">
        <v>34748881.39</v>
      </c>
      <c r="F94" s="37">
        <v>34745280.93</v>
      </c>
      <c r="G94" s="28">
        <f t="shared" si="10"/>
        <v>99.98963863049404</v>
      </c>
      <c r="H94" s="37">
        <v>11189713.99</v>
      </c>
      <c r="I94" s="37">
        <v>10929449.46</v>
      </c>
      <c r="J94" s="28">
        <f t="shared" si="9"/>
        <v>97.67407343715315</v>
      </c>
      <c r="K94" s="29"/>
      <c r="L94" s="29"/>
    </row>
    <row r="95" spans="1:12" ht="26.25">
      <c r="A95" s="35" t="s">
        <v>100</v>
      </c>
      <c r="B95" s="27">
        <f t="shared" si="11"/>
        <v>128524984.11</v>
      </c>
      <c r="C95" s="27">
        <f t="shared" si="11"/>
        <v>105216213.47999999</v>
      </c>
      <c r="D95" s="28">
        <f t="shared" si="8"/>
        <v>81.86440497043684</v>
      </c>
      <c r="E95" s="27">
        <v>118594887.11</v>
      </c>
      <c r="F95" s="27">
        <v>98104397.24</v>
      </c>
      <c r="G95" s="28">
        <f t="shared" si="10"/>
        <v>82.72228224223991</v>
      </c>
      <c r="H95" s="27">
        <v>9930097</v>
      </c>
      <c r="I95" s="27">
        <v>7111816.24</v>
      </c>
      <c r="J95" s="28">
        <f t="shared" si="9"/>
        <v>71.61879929269574</v>
      </c>
      <c r="K95" s="29"/>
      <c r="L95" s="29"/>
    </row>
    <row r="96" spans="1:12" ht="15.75">
      <c r="A96" s="39"/>
      <c r="B96" s="40"/>
      <c r="C96" s="40"/>
      <c r="D96" s="41"/>
      <c r="E96" s="40"/>
      <c r="F96" s="40"/>
      <c r="G96" s="42"/>
      <c r="H96" s="40"/>
      <c r="I96" s="40"/>
      <c r="J96" s="42"/>
      <c r="K96" s="29"/>
      <c r="L96" s="29"/>
    </row>
    <row r="97" spans="1:12" ht="15.75">
      <c r="A97" s="39"/>
      <c r="B97" s="40"/>
      <c r="C97" s="40"/>
      <c r="D97" s="41"/>
      <c r="E97" s="40"/>
      <c r="F97" s="41"/>
      <c r="G97" s="42"/>
      <c r="H97" s="40"/>
      <c r="I97" s="40"/>
      <c r="J97" s="41"/>
      <c r="K97" s="29"/>
      <c r="L97" s="29"/>
    </row>
    <row r="98" spans="1:12" ht="15.75">
      <c r="A98" s="39"/>
      <c r="B98" s="40"/>
      <c r="C98" s="40"/>
      <c r="D98" s="41"/>
      <c r="E98" s="40"/>
      <c r="F98" s="41"/>
      <c r="G98" s="42"/>
      <c r="H98" s="40"/>
      <c r="I98" s="40"/>
      <c r="J98" s="41"/>
      <c r="K98" s="29"/>
      <c r="L98" s="29"/>
    </row>
    <row r="99" spans="1:12" ht="15.75">
      <c r="A99" s="39"/>
      <c r="B99" s="40"/>
      <c r="C99" s="40"/>
      <c r="D99" s="41"/>
      <c r="E99" s="41"/>
      <c r="F99" s="41"/>
      <c r="G99" s="42"/>
      <c r="H99" s="40"/>
      <c r="I99" s="40"/>
      <c r="J99" s="41"/>
      <c r="K99" s="29"/>
      <c r="L99" s="29"/>
    </row>
    <row r="100" spans="1:12" ht="15.75">
      <c r="A100" s="39"/>
      <c r="B100" s="40"/>
      <c r="C100" s="40"/>
      <c r="D100" s="41"/>
      <c r="E100" s="41"/>
      <c r="F100" s="41"/>
      <c r="G100" s="42"/>
      <c r="H100" s="40"/>
      <c r="I100" s="40"/>
      <c r="J100" s="41"/>
      <c r="K100" s="29"/>
      <c r="L100" s="29"/>
    </row>
    <row r="101" spans="1:12" ht="15.75">
      <c r="A101" s="39"/>
      <c r="B101" s="40"/>
      <c r="C101" s="40"/>
      <c r="D101" s="41"/>
      <c r="E101" s="41"/>
      <c r="F101" s="41"/>
      <c r="G101" s="42"/>
      <c r="H101" s="40"/>
      <c r="I101" s="40"/>
      <c r="J101" s="41"/>
      <c r="K101" s="29"/>
      <c r="L101" s="29"/>
    </row>
    <row r="102" spans="1:12" ht="15.75">
      <c r="A102" s="39"/>
      <c r="B102" s="40"/>
      <c r="C102" s="40"/>
      <c r="D102" s="41"/>
      <c r="E102" s="41"/>
      <c r="F102" s="41"/>
      <c r="G102" s="42"/>
      <c r="H102" s="40"/>
      <c r="I102" s="40"/>
      <c r="J102" s="41"/>
      <c r="K102" s="29"/>
      <c r="L102" s="29"/>
    </row>
    <row r="103" spans="1:12" ht="15.75">
      <c r="A103" s="39"/>
      <c r="B103" s="40"/>
      <c r="C103" s="40"/>
      <c r="D103" s="41"/>
      <c r="E103" s="41"/>
      <c r="F103" s="41"/>
      <c r="G103" s="42"/>
      <c r="H103" s="40"/>
      <c r="I103" s="40"/>
      <c r="J103" s="41"/>
      <c r="K103" s="29"/>
      <c r="L103" s="29"/>
    </row>
    <row r="104" spans="1:12" ht="15.75">
      <c r="A104" s="39"/>
      <c r="B104" s="40"/>
      <c r="C104" s="40"/>
      <c r="D104" s="41"/>
      <c r="E104" s="41"/>
      <c r="F104" s="41"/>
      <c r="G104" s="42"/>
      <c r="H104" s="40"/>
      <c r="I104" s="40"/>
      <c r="J104" s="41"/>
      <c r="K104" s="29"/>
      <c r="L104" s="29"/>
    </row>
    <row r="105" spans="1:12" ht="15.75">
      <c r="A105" s="39"/>
      <c r="B105" s="40"/>
      <c r="C105" s="40"/>
      <c r="D105" s="41"/>
      <c r="E105" s="41"/>
      <c r="F105" s="41"/>
      <c r="G105" s="42"/>
      <c r="H105" s="40"/>
      <c r="I105" s="40"/>
      <c r="J105" s="41"/>
      <c r="K105" s="29"/>
      <c r="L105" s="29"/>
    </row>
    <row r="106" spans="1:12" ht="15.75">
      <c r="A106" s="39"/>
      <c r="B106" s="40"/>
      <c r="C106" s="40"/>
      <c r="D106" s="41"/>
      <c r="E106" s="41"/>
      <c r="F106" s="41"/>
      <c r="G106" s="42"/>
      <c r="H106" s="40"/>
      <c r="I106" s="40"/>
      <c r="J106" s="41"/>
      <c r="K106" s="29"/>
      <c r="L106" s="29"/>
    </row>
    <row r="107" spans="1:12" ht="15.75">
      <c r="A107" s="39"/>
      <c r="B107" s="40"/>
      <c r="C107" s="40"/>
      <c r="D107" s="41"/>
      <c r="E107" s="41"/>
      <c r="F107" s="41"/>
      <c r="G107" s="42"/>
      <c r="H107" s="40"/>
      <c r="I107" s="40"/>
      <c r="J107" s="41"/>
      <c r="K107" s="29"/>
      <c r="L107" s="29"/>
    </row>
    <row r="108" spans="1:12" ht="15.75">
      <c r="A108" s="39"/>
      <c r="B108" s="40"/>
      <c r="C108" s="40"/>
      <c r="D108" s="41"/>
      <c r="E108" s="41"/>
      <c r="F108" s="41"/>
      <c r="G108" s="42"/>
      <c r="H108" s="40"/>
      <c r="I108" s="40"/>
      <c r="J108" s="41"/>
      <c r="K108" s="29"/>
      <c r="L108" s="29"/>
    </row>
    <row r="109" spans="1:12" ht="15.75">
      <c r="A109" s="39"/>
      <c r="B109" s="40"/>
      <c r="C109" s="40"/>
      <c r="D109" s="41"/>
      <c r="E109" s="41"/>
      <c r="F109" s="41"/>
      <c r="G109" s="42"/>
      <c r="H109" s="40"/>
      <c r="I109" s="40"/>
      <c r="J109" s="41"/>
      <c r="K109" s="29"/>
      <c r="L109" s="29"/>
    </row>
    <row r="110" spans="1:12" ht="15.75">
      <c r="A110" s="39"/>
      <c r="B110" s="40"/>
      <c r="C110" s="40"/>
      <c r="D110" s="41"/>
      <c r="E110" s="41"/>
      <c r="F110" s="41"/>
      <c r="G110" s="42"/>
      <c r="H110" s="40"/>
      <c r="I110" s="40"/>
      <c r="J110" s="41"/>
      <c r="K110" s="29"/>
      <c r="L110" s="29"/>
    </row>
    <row r="111" spans="1:12" ht="15.75">
      <c r="A111" s="39"/>
      <c r="B111" s="40"/>
      <c r="C111" s="40"/>
      <c r="D111" s="41"/>
      <c r="E111" s="41"/>
      <c r="F111" s="41"/>
      <c r="G111" s="42"/>
      <c r="H111" s="40"/>
      <c r="I111" s="40"/>
      <c r="J111" s="41"/>
      <c r="K111" s="29"/>
      <c r="L111" s="29"/>
    </row>
    <row r="112" spans="1:12" ht="15.75">
      <c r="A112" s="39"/>
      <c r="B112" s="40"/>
      <c r="C112" s="40"/>
      <c r="D112" s="41"/>
      <c r="E112" s="41"/>
      <c r="F112" s="41"/>
      <c r="G112" s="42"/>
      <c r="H112" s="40"/>
      <c r="I112" s="40"/>
      <c r="J112" s="41"/>
      <c r="K112" s="29"/>
      <c r="L112" s="29"/>
    </row>
    <row r="113" spans="1:12" ht="15.75">
      <c r="A113" s="39"/>
      <c r="B113" s="40"/>
      <c r="C113" s="40"/>
      <c r="D113" s="41"/>
      <c r="E113" s="41"/>
      <c r="F113" s="41"/>
      <c r="G113" s="42"/>
      <c r="H113" s="40"/>
      <c r="I113" s="40"/>
      <c r="J113" s="41"/>
      <c r="K113" s="29"/>
      <c r="L113" s="29"/>
    </row>
    <row r="114" spans="1:12" ht="15.75">
      <c r="A114" s="39"/>
      <c r="B114" s="40"/>
      <c r="C114" s="40"/>
      <c r="D114" s="41"/>
      <c r="E114" s="41"/>
      <c r="F114" s="41"/>
      <c r="G114" s="42"/>
      <c r="H114" s="40"/>
      <c r="I114" s="40"/>
      <c r="J114" s="41"/>
      <c r="K114" s="29"/>
      <c r="L114" s="29"/>
    </row>
    <row r="115" spans="1:12" ht="15.75">
      <c r="A115" s="39"/>
      <c r="B115" s="40"/>
      <c r="C115" s="40"/>
      <c r="D115" s="41"/>
      <c r="E115" s="41"/>
      <c r="F115" s="41"/>
      <c r="G115" s="41"/>
      <c r="H115" s="40"/>
      <c r="I115" s="40"/>
      <c r="J115" s="41"/>
      <c r="K115" s="29"/>
      <c r="L115" s="29"/>
    </row>
    <row r="116" spans="1:12" ht="15.75">
      <c r="A116" s="39"/>
      <c r="B116" s="40"/>
      <c r="C116" s="40"/>
      <c r="D116" s="41"/>
      <c r="E116" s="41"/>
      <c r="F116" s="41"/>
      <c r="G116" s="41"/>
      <c r="H116" s="40"/>
      <c r="I116" s="40"/>
      <c r="J116" s="41"/>
      <c r="K116" s="29"/>
      <c r="L116" s="29"/>
    </row>
    <row r="117" spans="1:12" ht="15.75">
      <c r="A117" s="39"/>
      <c r="B117" s="40"/>
      <c r="C117" s="40"/>
      <c r="D117" s="41"/>
      <c r="E117" s="41"/>
      <c r="F117" s="41"/>
      <c r="G117" s="41"/>
      <c r="H117" s="40"/>
      <c r="I117" s="40"/>
      <c r="J117" s="41"/>
      <c r="K117" s="29"/>
      <c r="L117" s="29"/>
    </row>
    <row r="118" spans="1:12" ht="15.75">
      <c r="A118" s="39"/>
      <c r="B118" s="40"/>
      <c r="C118" s="40"/>
      <c r="D118" s="41"/>
      <c r="E118" s="41"/>
      <c r="F118" s="41"/>
      <c r="G118" s="41"/>
      <c r="H118" s="40"/>
      <c r="I118" s="40"/>
      <c r="J118" s="41"/>
      <c r="K118" s="29"/>
      <c r="L118" s="29"/>
    </row>
    <row r="119" spans="1:12" ht="15.75">
      <c r="A119" s="39"/>
      <c r="B119" s="40"/>
      <c r="C119" s="40"/>
      <c r="D119" s="41"/>
      <c r="E119" s="41"/>
      <c r="F119" s="41"/>
      <c r="G119" s="41"/>
      <c r="H119" s="40"/>
      <c r="I119" s="40"/>
      <c r="J119" s="41"/>
      <c r="K119" s="29"/>
      <c r="L119" s="29"/>
    </row>
    <row r="120" spans="1:12" ht="15.75">
      <c r="A120" s="39"/>
      <c r="B120" s="40"/>
      <c r="C120" s="40"/>
      <c r="D120" s="41"/>
      <c r="E120" s="41"/>
      <c r="F120" s="41"/>
      <c r="G120" s="41"/>
      <c r="H120" s="40"/>
      <c r="I120" s="40"/>
      <c r="J120" s="41"/>
      <c r="K120" s="29"/>
      <c r="L120" s="29"/>
    </row>
    <row r="121" spans="1:12" ht="15.75">
      <c r="A121" s="39"/>
      <c r="B121" s="40"/>
      <c r="C121" s="40"/>
      <c r="D121" s="41"/>
      <c r="E121" s="41"/>
      <c r="F121" s="41"/>
      <c r="G121" s="41"/>
      <c r="H121" s="40"/>
      <c r="I121" s="40"/>
      <c r="J121" s="41"/>
      <c r="K121" s="29"/>
      <c r="L121" s="29"/>
    </row>
    <row r="122" spans="1:12" ht="15.75">
      <c r="A122" s="39"/>
      <c r="B122" s="40"/>
      <c r="C122" s="40"/>
      <c r="D122" s="41"/>
      <c r="E122" s="41"/>
      <c r="F122" s="41"/>
      <c r="G122" s="41"/>
      <c r="H122" s="40"/>
      <c r="I122" s="40"/>
      <c r="J122" s="41"/>
      <c r="K122" s="29"/>
      <c r="L122" s="29"/>
    </row>
    <row r="123" spans="1:12" ht="15.75">
      <c r="A123" s="39"/>
      <c r="B123" s="40"/>
      <c r="C123" s="40"/>
      <c r="D123" s="41"/>
      <c r="E123" s="41"/>
      <c r="F123" s="41"/>
      <c r="G123" s="41"/>
      <c r="H123" s="40"/>
      <c r="I123" s="40"/>
      <c r="J123" s="41"/>
      <c r="K123" s="29"/>
      <c r="L123" s="29"/>
    </row>
    <row r="124" spans="1:12" ht="15.75">
      <c r="A124" s="39"/>
      <c r="B124" s="40"/>
      <c r="C124" s="40"/>
      <c r="D124" s="41"/>
      <c r="E124" s="41"/>
      <c r="F124" s="41"/>
      <c r="G124" s="41"/>
      <c r="H124" s="40"/>
      <c r="I124" s="40"/>
      <c r="J124" s="41"/>
      <c r="K124" s="29"/>
      <c r="L124" s="29"/>
    </row>
    <row r="125" spans="1:12" ht="15.75">
      <c r="A125" s="39"/>
      <c r="B125" s="40"/>
      <c r="C125" s="40"/>
      <c r="D125" s="41"/>
      <c r="E125" s="41"/>
      <c r="F125" s="41"/>
      <c r="G125" s="41"/>
      <c r="H125" s="40"/>
      <c r="I125" s="40"/>
      <c r="J125" s="41"/>
      <c r="K125" s="29"/>
      <c r="L125" s="29"/>
    </row>
    <row r="126" spans="1:12" ht="15.75">
      <c r="A126" s="39"/>
      <c r="B126" s="40"/>
      <c r="C126" s="40"/>
      <c r="D126" s="41"/>
      <c r="E126" s="41"/>
      <c r="F126" s="41"/>
      <c r="G126" s="41"/>
      <c r="H126" s="40"/>
      <c r="I126" s="40"/>
      <c r="J126" s="41"/>
      <c r="K126" s="29"/>
      <c r="L126" s="29"/>
    </row>
    <row r="127" spans="1:12" ht="15.75">
      <c r="A127" s="39"/>
      <c r="B127" s="40"/>
      <c r="C127" s="40"/>
      <c r="D127" s="41"/>
      <c r="E127" s="41"/>
      <c r="F127" s="41"/>
      <c r="G127" s="41"/>
      <c r="H127" s="40"/>
      <c r="I127" s="40"/>
      <c r="J127" s="41"/>
      <c r="K127" s="29"/>
      <c r="L127" s="29"/>
    </row>
    <row r="128" spans="1:12" ht="15.75">
      <c r="A128" s="39"/>
      <c r="B128" s="40"/>
      <c r="C128" s="40"/>
      <c r="D128" s="41"/>
      <c r="E128" s="41"/>
      <c r="F128" s="41"/>
      <c r="G128" s="41"/>
      <c r="H128" s="40"/>
      <c r="I128" s="40"/>
      <c r="J128" s="41"/>
      <c r="K128" s="29"/>
      <c r="L128" s="29"/>
    </row>
    <row r="129" spans="1:12" ht="15.75">
      <c r="A129" s="39"/>
      <c r="B129" s="40"/>
      <c r="C129" s="40"/>
      <c r="D129" s="41"/>
      <c r="E129" s="41"/>
      <c r="F129" s="41"/>
      <c r="G129" s="41"/>
      <c r="H129" s="40"/>
      <c r="I129" s="40"/>
      <c r="J129" s="41"/>
      <c r="K129" s="29"/>
      <c r="L129" s="29"/>
    </row>
    <row r="130" spans="1:12" ht="15.75">
      <c r="A130" s="39"/>
      <c r="B130" s="40"/>
      <c r="C130" s="40"/>
      <c r="D130" s="41"/>
      <c r="E130" s="41"/>
      <c r="F130" s="41"/>
      <c r="G130" s="41"/>
      <c r="H130" s="40"/>
      <c r="I130" s="40"/>
      <c r="J130" s="41"/>
      <c r="K130" s="29"/>
      <c r="L130" s="29"/>
    </row>
    <row r="131" spans="1:12" ht="15.75">
      <c r="A131" s="39"/>
      <c r="B131" s="40"/>
      <c r="C131" s="40"/>
      <c r="D131" s="41"/>
      <c r="E131" s="41"/>
      <c r="F131" s="41"/>
      <c r="G131" s="41"/>
      <c r="H131" s="40"/>
      <c r="I131" s="40"/>
      <c r="J131" s="41"/>
      <c r="K131" s="29"/>
      <c r="L131" s="29"/>
    </row>
    <row r="132" spans="1:12" ht="15.75">
      <c r="A132" s="39"/>
      <c r="B132" s="40"/>
      <c r="C132" s="40"/>
      <c r="D132" s="41"/>
      <c r="E132" s="41"/>
      <c r="F132" s="41"/>
      <c r="G132" s="41"/>
      <c r="H132" s="40"/>
      <c r="I132" s="40"/>
      <c r="J132" s="41"/>
      <c r="K132" s="29"/>
      <c r="L132" s="29"/>
    </row>
    <row r="133" spans="1:12" ht="15.75">
      <c r="A133" s="39"/>
      <c r="B133" s="40"/>
      <c r="C133" s="40"/>
      <c r="D133" s="41"/>
      <c r="E133" s="41"/>
      <c r="F133" s="41"/>
      <c r="G133" s="41"/>
      <c r="H133" s="40"/>
      <c r="I133" s="40"/>
      <c r="J133" s="41"/>
      <c r="K133" s="29"/>
      <c r="L133" s="29"/>
    </row>
    <row r="134" spans="1:12" ht="15.75">
      <c r="A134" s="39"/>
      <c r="B134" s="40"/>
      <c r="C134" s="40"/>
      <c r="D134" s="41"/>
      <c r="E134" s="41"/>
      <c r="F134" s="41"/>
      <c r="G134" s="41"/>
      <c r="H134" s="40"/>
      <c r="I134" s="40"/>
      <c r="J134" s="41"/>
      <c r="K134" s="29"/>
      <c r="L134" s="29"/>
    </row>
    <row r="135" spans="1:12" ht="15.75">
      <c r="A135" s="39"/>
      <c r="B135" s="40"/>
      <c r="C135" s="40"/>
      <c r="D135" s="41"/>
      <c r="E135" s="41"/>
      <c r="F135" s="41"/>
      <c r="G135" s="41"/>
      <c r="H135" s="40"/>
      <c r="I135" s="40"/>
      <c r="J135" s="41"/>
      <c r="K135" s="29"/>
      <c r="L135" s="29"/>
    </row>
    <row r="136" spans="1:12" ht="15.75">
      <c r="A136" s="39"/>
      <c r="B136" s="40"/>
      <c r="C136" s="40"/>
      <c r="D136" s="41"/>
      <c r="E136" s="41"/>
      <c r="F136" s="41"/>
      <c r="G136" s="41"/>
      <c r="H136" s="40"/>
      <c r="I136" s="40"/>
      <c r="J136" s="41"/>
      <c r="K136" s="29"/>
      <c r="L136" s="29"/>
    </row>
    <row r="137" spans="1:12" ht="15.75">
      <c r="A137" s="39"/>
      <c r="B137" s="40"/>
      <c r="C137" s="40"/>
      <c r="D137" s="41"/>
      <c r="E137" s="41"/>
      <c r="F137" s="41"/>
      <c r="G137" s="41"/>
      <c r="H137" s="40"/>
      <c r="I137" s="40"/>
      <c r="J137" s="41"/>
      <c r="K137" s="29"/>
      <c r="L137" s="29"/>
    </row>
    <row r="138" spans="1:12" ht="15.75">
      <c r="A138" s="39"/>
      <c r="B138" s="43"/>
      <c r="C138" s="43"/>
      <c r="D138" s="44"/>
      <c r="E138" s="44"/>
      <c r="F138" s="44"/>
      <c r="G138" s="44"/>
      <c r="H138" s="43"/>
      <c r="I138" s="43"/>
      <c r="J138" s="44"/>
      <c r="K138" s="29"/>
      <c r="L138" s="29"/>
    </row>
    <row r="139" spans="1:12" ht="15.75">
      <c r="A139" s="39"/>
      <c r="B139" s="43"/>
      <c r="C139" s="43"/>
      <c r="D139" s="44"/>
      <c r="E139" s="44"/>
      <c r="F139" s="44"/>
      <c r="G139" s="44"/>
      <c r="H139" s="43"/>
      <c r="I139" s="43"/>
      <c r="J139" s="44"/>
      <c r="K139" s="29"/>
      <c r="L139" s="29"/>
    </row>
    <row r="140" spans="1:12" ht="15.75">
      <c r="A140" s="39"/>
      <c r="B140" s="43"/>
      <c r="C140" s="43"/>
      <c r="D140" s="44"/>
      <c r="E140" s="44"/>
      <c r="F140" s="44"/>
      <c r="G140" s="44"/>
      <c r="H140" s="43"/>
      <c r="I140" s="43"/>
      <c r="J140" s="44"/>
      <c r="K140" s="29"/>
      <c r="L140" s="29"/>
    </row>
    <row r="141" spans="1:12" ht="15.75">
      <c r="A141" s="39"/>
      <c r="B141" s="43"/>
      <c r="C141" s="43"/>
      <c r="D141" s="44"/>
      <c r="E141" s="44"/>
      <c r="F141" s="44"/>
      <c r="G141" s="44"/>
      <c r="H141" s="43"/>
      <c r="I141" s="43"/>
      <c r="J141" s="44"/>
      <c r="K141" s="29"/>
      <c r="L141" s="29"/>
    </row>
    <row r="142" spans="1:12" ht="15.75">
      <c r="A142" s="39"/>
      <c r="B142" s="43"/>
      <c r="C142" s="43"/>
      <c r="D142" s="44"/>
      <c r="E142" s="44"/>
      <c r="F142" s="44"/>
      <c r="G142" s="44"/>
      <c r="H142" s="43"/>
      <c r="I142" s="43"/>
      <c r="J142" s="44"/>
      <c r="K142" s="29"/>
      <c r="L142" s="29"/>
    </row>
    <row r="143" spans="1:12" ht="15.75">
      <c r="A143" s="39"/>
      <c r="B143" s="43"/>
      <c r="C143" s="43"/>
      <c r="D143" s="44"/>
      <c r="E143" s="44"/>
      <c r="F143" s="44"/>
      <c r="G143" s="44"/>
      <c r="H143" s="43"/>
      <c r="I143" s="43"/>
      <c r="J143" s="44"/>
      <c r="K143" s="29"/>
      <c r="L143" s="29"/>
    </row>
    <row r="144" spans="1:12" ht="15.75">
      <c r="A144" s="39"/>
      <c r="B144" s="43"/>
      <c r="C144" s="43"/>
      <c r="D144" s="44"/>
      <c r="E144" s="44"/>
      <c r="F144" s="44"/>
      <c r="G144" s="44"/>
      <c r="H144" s="43"/>
      <c r="I144" s="43"/>
      <c r="J144" s="44"/>
      <c r="K144" s="29"/>
      <c r="L144" s="29"/>
    </row>
    <row r="145" spans="1:12" ht="15.75">
      <c r="A145" s="39"/>
      <c r="B145" s="43"/>
      <c r="C145" s="43"/>
      <c r="D145" s="44"/>
      <c r="E145" s="44"/>
      <c r="F145" s="44"/>
      <c r="G145" s="44"/>
      <c r="H145" s="43"/>
      <c r="I145" s="43"/>
      <c r="J145" s="44"/>
      <c r="K145" s="29"/>
      <c r="L145" s="29"/>
    </row>
    <row r="146" spans="1:12" ht="15.75">
      <c r="A146" s="39"/>
      <c r="B146" s="43"/>
      <c r="C146" s="43"/>
      <c r="D146" s="44"/>
      <c r="E146" s="44"/>
      <c r="F146" s="44"/>
      <c r="G146" s="44"/>
      <c r="H146" s="43"/>
      <c r="I146" s="43"/>
      <c r="J146" s="44"/>
      <c r="K146" s="29"/>
      <c r="L146" s="29"/>
    </row>
    <row r="147" spans="1:12" ht="15.75">
      <c r="A147" s="39"/>
      <c r="B147" s="43"/>
      <c r="C147" s="43"/>
      <c r="D147" s="44"/>
      <c r="E147" s="44"/>
      <c r="F147" s="44"/>
      <c r="G147" s="44"/>
      <c r="H147" s="43"/>
      <c r="I147" s="43"/>
      <c r="J147" s="44"/>
      <c r="K147" s="29"/>
      <c r="L147" s="29"/>
    </row>
    <row r="148" spans="1:12" ht="15.75">
      <c r="A148" s="39"/>
      <c r="B148" s="43"/>
      <c r="C148" s="43"/>
      <c r="D148" s="44"/>
      <c r="E148" s="44"/>
      <c r="F148" s="44"/>
      <c r="G148" s="44"/>
      <c r="H148" s="43"/>
      <c r="I148" s="43"/>
      <c r="J148" s="44"/>
      <c r="K148" s="29"/>
      <c r="L148" s="29"/>
    </row>
    <row r="149" spans="1:12" ht="15.75">
      <c r="A149" s="39"/>
      <c r="B149" s="43"/>
      <c r="C149" s="43"/>
      <c r="D149" s="44"/>
      <c r="E149" s="44"/>
      <c r="F149" s="44"/>
      <c r="G149" s="44"/>
      <c r="H149" s="43"/>
      <c r="I149" s="43"/>
      <c r="J149" s="44"/>
      <c r="K149" s="29"/>
      <c r="L149" s="29"/>
    </row>
    <row r="150" spans="1:12" ht="15.75">
      <c r="A150" s="39"/>
      <c r="B150" s="43"/>
      <c r="C150" s="43"/>
      <c r="D150" s="44"/>
      <c r="E150" s="44"/>
      <c r="F150" s="44"/>
      <c r="G150" s="44"/>
      <c r="H150" s="43"/>
      <c r="I150" s="43"/>
      <c r="J150" s="44"/>
      <c r="K150" s="29"/>
      <c r="L150" s="29"/>
    </row>
    <row r="151" spans="1:12" ht="15.75">
      <c r="A151" s="39"/>
      <c r="B151" s="43"/>
      <c r="C151" s="43"/>
      <c r="D151" s="44"/>
      <c r="E151" s="44"/>
      <c r="F151" s="44"/>
      <c r="G151" s="44"/>
      <c r="H151" s="43"/>
      <c r="I151" s="43"/>
      <c r="J151" s="44"/>
      <c r="K151" s="29"/>
      <c r="L151" s="29"/>
    </row>
    <row r="152" spans="1:12" ht="15.75">
      <c r="A152" s="39"/>
      <c r="B152" s="43"/>
      <c r="C152" s="43"/>
      <c r="D152" s="44"/>
      <c r="E152" s="44"/>
      <c r="F152" s="44"/>
      <c r="G152" s="44"/>
      <c r="H152" s="43"/>
      <c r="I152" s="43"/>
      <c r="J152" s="44"/>
      <c r="K152" s="29"/>
      <c r="L152" s="29"/>
    </row>
    <row r="153" spans="1:12" ht="15.75">
      <c r="A153" s="39"/>
      <c r="B153" s="43"/>
      <c r="C153" s="43"/>
      <c r="D153" s="44"/>
      <c r="E153" s="44"/>
      <c r="F153" s="44"/>
      <c r="G153" s="44"/>
      <c r="H153" s="43"/>
      <c r="I153" s="43"/>
      <c r="J153" s="44"/>
      <c r="K153" s="29"/>
      <c r="L153" s="29"/>
    </row>
    <row r="154" spans="1:12" ht="15.75">
      <c r="A154" s="39"/>
      <c r="B154" s="43"/>
      <c r="C154" s="43"/>
      <c r="D154" s="44"/>
      <c r="E154" s="44"/>
      <c r="F154" s="44"/>
      <c r="G154" s="44"/>
      <c r="H154" s="43"/>
      <c r="I154" s="43"/>
      <c r="J154" s="44"/>
      <c r="K154" s="29"/>
      <c r="L154" s="29"/>
    </row>
    <row r="155" spans="1:12" ht="15.75">
      <c r="A155" s="39"/>
      <c r="B155" s="43"/>
      <c r="C155" s="43"/>
      <c r="D155" s="44"/>
      <c r="E155" s="44"/>
      <c r="F155" s="44"/>
      <c r="G155" s="44"/>
      <c r="H155" s="43"/>
      <c r="I155" s="43"/>
      <c r="J155" s="44"/>
      <c r="K155" s="29"/>
      <c r="L155" s="29"/>
    </row>
    <row r="156" spans="1:12" ht="15.75">
      <c r="A156" s="39"/>
      <c r="B156" s="43"/>
      <c r="C156" s="43"/>
      <c r="D156" s="44"/>
      <c r="E156" s="44"/>
      <c r="F156" s="44"/>
      <c r="G156" s="44"/>
      <c r="H156" s="43"/>
      <c r="I156" s="43"/>
      <c r="J156" s="44"/>
      <c r="K156" s="29"/>
      <c r="L156" s="29"/>
    </row>
    <row r="157" spans="1:12" ht="15.75">
      <c r="A157" s="39"/>
      <c r="B157" s="43"/>
      <c r="C157" s="43"/>
      <c r="D157" s="44"/>
      <c r="E157" s="44"/>
      <c r="F157" s="44"/>
      <c r="G157" s="44"/>
      <c r="H157" s="43"/>
      <c r="I157" s="43"/>
      <c r="J157" s="44"/>
      <c r="K157" s="29"/>
      <c r="L157" s="29"/>
    </row>
    <row r="158" spans="1:12" ht="15.75">
      <c r="A158" s="39"/>
      <c r="B158" s="43"/>
      <c r="C158" s="43"/>
      <c r="D158" s="44"/>
      <c r="E158" s="44"/>
      <c r="F158" s="44"/>
      <c r="G158" s="44"/>
      <c r="H158" s="43"/>
      <c r="I158" s="43"/>
      <c r="J158" s="44"/>
      <c r="K158" s="29"/>
      <c r="L158" s="29"/>
    </row>
    <row r="159" spans="1:12" ht="15.75">
      <c r="A159" s="39"/>
      <c r="B159" s="43"/>
      <c r="C159" s="43"/>
      <c r="D159" s="44"/>
      <c r="E159" s="44"/>
      <c r="F159" s="44"/>
      <c r="G159" s="44"/>
      <c r="H159" s="43"/>
      <c r="I159" s="43"/>
      <c r="J159" s="44"/>
      <c r="K159" s="29"/>
      <c r="L159" s="29"/>
    </row>
    <row r="160" spans="1:12" ht="15.75">
      <c r="A160" s="39"/>
      <c r="B160" s="43"/>
      <c r="C160" s="43"/>
      <c r="D160" s="44"/>
      <c r="E160" s="44"/>
      <c r="F160" s="44"/>
      <c r="G160" s="44"/>
      <c r="H160" s="43"/>
      <c r="I160" s="43"/>
      <c r="J160" s="44"/>
      <c r="K160" s="29"/>
      <c r="L160" s="29"/>
    </row>
    <row r="161" spans="1:12" ht="15.75">
      <c r="A161" s="39"/>
      <c r="B161" s="43"/>
      <c r="C161" s="43"/>
      <c r="D161" s="44"/>
      <c r="E161" s="44"/>
      <c r="F161" s="44"/>
      <c r="G161" s="44"/>
      <c r="H161" s="43"/>
      <c r="I161" s="43"/>
      <c r="J161" s="44"/>
      <c r="K161" s="29"/>
      <c r="L161" s="29"/>
    </row>
    <row r="162" spans="1:12" ht="15.75">
      <c r="A162" s="39"/>
      <c r="B162" s="43"/>
      <c r="C162" s="43"/>
      <c r="D162" s="44"/>
      <c r="E162" s="44"/>
      <c r="F162" s="44"/>
      <c r="G162" s="44"/>
      <c r="H162" s="43"/>
      <c r="I162" s="43"/>
      <c r="J162" s="44"/>
      <c r="K162" s="29"/>
      <c r="L162" s="29"/>
    </row>
    <row r="163" spans="1:12" ht="15.75">
      <c r="A163" s="39"/>
      <c r="B163" s="43"/>
      <c r="C163" s="43"/>
      <c r="D163" s="44"/>
      <c r="E163" s="44"/>
      <c r="F163" s="44"/>
      <c r="G163" s="44"/>
      <c r="H163" s="43"/>
      <c r="I163" s="43"/>
      <c r="J163" s="44"/>
      <c r="K163" s="29"/>
      <c r="L163" s="29"/>
    </row>
    <row r="164" spans="1:12" ht="15.75">
      <c r="A164" s="39"/>
      <c r="B164" s="43"/>
      <c r="C164" s="43"/>
      <c r="D164" s="44"/>
      <c r="E164" s="44"/>
      <c r="F164" s="44"/>
      <c r="G164" s="44"/>
      <c r="H164" s="43"/>
      <c r="I164" s="43"/>
      <c r="J164" s="44"/>
      <c r="K164" s="29"/>
      <c r="L164" s="29"/>
    </row>
    <row r="165" spans="1:12" ht="15.75">
      <c r="A165" s="39"/>
      <c r="B165" s="43"/>
      <c r="C165" s="43"/>
      <c r="D165" s="44"/>
      <c r="E165" s="44"/>
      <c r="F165" s="44"/>
      <c r="G165" s="44"/>
      <c r="H165" s="43"/>
      <c r="I165" s="43"/>
      <c r="J165" s="44"/>
      <c r="K165" s="29"/>
      <c r="L165" s="29"/>
    </row>
    <row r="166" spans="1:12" ht="15.75">
      <c r="A166" s="39"/>
      <c r="B166" s="43"/>
      <c r="C166" s="43"/>
      <c r="D166" s="44"/>
      <c r="E166" s="44"/>
      <c r="F166" s="44"/>
      <c r="G166" s="44"/>
      <c r="H166" s="43"/>
      <c r="I166" s="43"/>
      <c r="J166" s="44"/>
      <c r="K166" s="29"/>
      <c r="L166" s="29"/>
    </row>
    <row r="167" spans="1:12" ht="15.75">
      <c r="A167" s="39"/>
      <c r="B167" s="43"/>
      <c r="C167" s="43"/>
      <c r="D167" s="44"/>
      <c r="E167" s="44"/>
      <c r="F167" s="44"/>
      <c r="G167" s="44"/>
      <c r="H167" s="43"/>
      <c r="I167" s="43"/>
      <c r="J167" s="44"/>
      <c r="K167" s="29"/>
      <c r="L167" s="29"/>
    </row>
    <row r="168" spans="1:12" ht="15.75">
      <c r="A168" s="39"/>
      <c r="B168" s="43"/>
      <c r="C168" s="43"/>
      <c r="D168" s="44"/>
      <c r="E168" s="44"/>
      <c r="F168" s="44"/>
      <c r="G168" s="44"/>
      <c r="H168" s="43"/>
      <c r="I168" s="43"/>
      <c r="J168" s="44"/>
      <c r="K168" s="29"/>
      <c r="L168" s="29"/>
    </row>
    <row r="169" spans="1:12" ht="15.75">
      <c r="A169" s="39"/>
      <c r="B169" s="43"/>
      <c r="C169" s="43"/>
      <c r="D169" s="44"/>
      <c r="E169" s="44"/>
      <c r="F169" s="44"/>
      <c r="G169" s="44"/>
      <c r="H169" s="43"/>
      <c r="I169" s="43"/>
      <c r="J169" s="44"/>
      <c r="K169" s="29"/>
      <c r="L169" s="29"/>
    </row>
    <row r="170" spans="1:12" ht="15.75">
      <c r="A170" s="39"/>
      <c r="B170" s="43"/>
      <c r="C170" s="43"/>
      <c r="D170" s="44"/>
      <c r="E170" s="44"/>
      <c r="F170" s="44"/>
      <c r="G170" s="44"/>
      <c r="H170" s="43"/>
      <c r="I170" s="43"/>
      <c r="J170" s="44"/>
      <c r="K170" s="29"/>
      <c r="L170" s="29"/>
    </row>
    <row r="171" spans="1:12" ht="15.75">
      <c r="A171" s="39"/>
      <c r="B171" s="43"/>
      <c r="C171" s="43"/>
      <c r="D171" s="44"/>
      <c r="E171" s="44"/>
      <c r="F171" s="44"/>
      <c r="G171" s="44"/>
      <c r="H171" s="43"/>
      <c r="I171" s="43"/>
      <c r="J171" s="44"/>
      <c r="K171" s="29"/>
      <c r="L171" s="29"/>
    </row>
    <row r="172" spans="1:12" ht="15.75">
      <c r="A172" s="39"/>
      <c r="B172" s="43"/>
      <c r="C172" s="43"/>
      <c r="D172" s="44"/>
      <c r="E172" s="44"/>
      <c r="F172" s="44"/>
      <c r="G172" s="44"/>
      <c r="H172" s="43"/>
      <c r="I172" s="43"/>
      <c r="J172" s="44"/>
      <c r="K172" s="29"/>
      <c r="L172" s="29"/>
    </row>
    <row r="173" spans="1:12" ht="15.75">
      <c r="A173" s="39"/>
      <c r="B173" s="43"/>
      <c r="C173" s="43"/>
      <c r="D173" s="44"/>
      <c r="E173" s="44"/>
      <c r="F173" s="44"/>
      <c r="G173" s="44"/>
      <c r="H173" s="43"/>
      <c r="I173" s="43"/>
      <c r="J173" s="44"/>
      <c r="K173" s="29"/>
      <c r="L173" s="29"/>
    </row>
    <row r="174" spans="1:12" ht="15.75">
      <c r="A174" s="39"/>
      <c r="B174" s="43"/>
      <c r="C174" s="43"/>
      <c r="D174" s="44"/>
      <c r="E174" s="44"/>
      <c r="F174" s="44"/>
      <c r="G174" s="44"/>
      <c r="H174" s="43"/>
      <c r="I174" s="43"/>
      <c r="J174" s="44"/>
      <c r="K174" s="29"/>
      <c r="L174" s="29"/>
    </row>
    <row r="175" spans="1:12" ht="15.75">
      <c r="A175" s="39"/>
      <c r="B175" s="43"/>
      <c r="C175" s="43"/>
      <c r="D175" s="44"/>
      <c r="E175" s="44"/>
      <c r="F175" s="44"/>
      <c r="G175" s="44"/>
      <c r="H175" s="43"/>
      <c r="I175" s="43"/>
      <c r="J175" s="44"/>
      <c r="K175" s="29"/>
      <c r="L175" s="29"/>
    </row>
    <row r="176" spans="1:12" ht="15.75">
      <c r="A176" s="39"/>
      <c r="B176" s="43"/>
      <c r="C176" s="43"/>
      <c r="D176" s="44"/>
      <c r="E176" s="44"/>
      <c r="F176" s="44"/>
      <c r="G176" s="44"/>
      <c r="H176" s="43"/>
      <c r="I176" s="43"/>
      <c r="J176" s="44"/>
      <c r="K176" s="29"/>
      <c r="L176" s="29"/>
    </row>
    <row r="177" spans="1:12" ht="15.75">
      <c r="A177" s="39"/>
      <c r="B177" s="43"/>
      <c r="C177" s="43"/>
      <c r="D177" s="44"/>
      <c r="E177" s="44"/>
      <c r="F177" s="44"/>
      <c r="G177" s="44"/>
      <c r="H177" s="43"/>
      <c r="I177" s="43"/>
      <c r="J177" s="44"/>
      <c r="K177" s="29"/>
      <c r="L177" s="29"/>
    </row>
    <row r="178" spans="1:12" ht="15.75">
      <c r="A178" s="39"/>
      <c r="B178" s="43"/>
      <c r="C178" s="43"/>
      <c r="D178" s="44"/>
      <c r="E178" s="44"/>
      <c r="F178" s="44"/>
      <c r="G178" s="44"/>
      <c r="H178" s="43"/>
      <c r="I178" s="43"/>
      <c r="J178" s="44"/>
      <c r="K178" s="29"/>
      <c r="L178" s="29"/>
    </row>
    <row r="179" spans="1:12" ht="15.75">
      <c r="A179" s="39"/>
      <c r="B179" s="43"/>
      <c r="C179" s="43"/>
      <c r="D179" s="44"/>
      <c r="E179" s="44"/>
      <c r="F179" s="44"/>
      <c r="G179" s="44"/>
      <c r="H179" s="43"/>
      <c r="I179" s="43"/>
      <c r="J179" s="44"/>
      <c r="K179" s="29"/>
      <c r="L179" s="29"/>
    </row>
    <row r="180" spans="1:12" ht="15.75">
      <c r="A180" s="39"/>
      <c r="B180" s="43"/>
      <c r="C180" s="43"/>
      <c r="D180" s="44"/>
      <c r="E180" s="44"/>
      <c r="F180" s="44"/>
      <c r="G180" s="44"/>
      <c r="H180" s="43"/>
      <c r="I180" s="43"/>
      <c r="J180" s="44"/>
      <c r="K180" s="29"/>
      <c r="L180" s="29"/>
    </row>
    <row r="181" spans="1:12" ht="15.75">
      <c r="A181" s="39"/>
      <c r="B181" s="43"/>
      <c r="C181" s="43"/>
      <c r="D181" s="44"/>
      <c r="E181" s="44"/>
      <c r="F181" s="44"/>
      <c r="G181" s="44"/>
      <c r="H181" s="43"/>
      <c r="I181" s="43"/>
      <c r="J181" s="44"/>
      <c r="K181" s="29"/>
      <c r="L181" s="29"/>
    </row>
    <row r="182" spans="1:12" ht="15.75">
      <c r="A182" s="39"/>
      <c r="B182" s="43"/>
      <c r="C182" s="43"/>
      <c r="D182" s="44"/>
      <c r="E182" s="44"/>
      <c r="F182" s="44"/>
      <c r="G182" s="44"/>
      <c r="H182" s="43"/>
      <c r="I182" s="43"/>
      <c r="J182" s="44"/>
      <c r="K182" s="29"/>
      <c r="L182" s="29"/>
    </row>
    <row r="183" spans="1:12" ht="15.75">
      <c r="A183" s="39"/>
      <c r="B183" s="43"/>
      <c r="C183" s="43"/>
      <c r="D183" s="44"/>
      <c r="E183" s="44"/>
      <c r="F183" s="44"/>
      <c r="G183" s="44"/>
      <c r="H183" s="43"/>
      <c r="I183" s="43"/>
      <c r="J183" s="44"/>
      <c r="K183" s="29"/>
      <c r="L183" s="29"/>
    </row>
    <row r="184" spans="1:12" ht="15.75">
      <c r="A184" s="39"/>
      <c r="B184" s="43"/>
      <c r="C184" s="43"/>
      <c r="D184" s="44"/>
      <c r="E184" s="44"/>
      <c r="F184" s="44"/>
      <c r="G184" s="44"/>
      <c r="H184" s="43"/>
      <c r="I184" s="43"/>
      <c r="J184" s="44"/>
      <c r="K184" s="29"/>
      <c r="L184" s="29"/>
    </row>
    <row r="185" spans="1:12" ht="15.75">
      <c r="A185" s="39"/>
      <c r="B185" s="43"/>
      <c r="C185" s="43"/>
      <c r="D185" s="44"/>
      <c r="E185" s="44"/>
      <c r="F185" s="44"/>
      <c r="G185" s="44"/>
      <c r="H185" s="43"/>
      <c r="I185" s="43"/>
      <c r="J185" s="44"/>
      <c r="K185" s="29"/>
      <c r="L185" s="29"/>
    </row>
    <row r="186" spans="1:12" ht="15.75">
      <c r="A186" s="39"/>
      <c r="B186" s="43"/>
      <c r="C186" s="43"/>
      <c r="D186" s="44"/>
      <c r="E186" s="44"/>
      <c r="F186" s="44"/>
      <c r="G186" s="44"/>
      <c r="H186" s="43"/>
      <c r="I186" s="43"/>
      <c r="J186" s="44"/>
      <c r="K186" s="29"/>
      <c r="L186" s="29"/>
    </row>
    <row r="187" spans="1:12" ht="15.75">
      <c r="A187" s="39"/>
      <c r="B187" s="43"/>
      <c r="C187" s="43"/>
      <c r="D187" s="44"/>
      <c r="E187" s="44"/>
      <c r="F187" s="44"/>
      <c r="G187" s="44"/>
      <c r="H187" s="43"/>
      <c r="I187" s="43"/>
      <c r="J187" s="44"/>
      <c r="K187" s="29"/>
      <c r="L187" s="29"/>
    </row>
    <row r="188" spans="1:12" ht="15.75">
      <c r="A188" s="39"/>
      <c r="B188" s="43"/>
      <c r="C188" s="43"/>
      <c r="D188" s="44"/>
      <c r="E188" s="44"/>
      <c r="F188" s="44"/>
      <c r="G188" s="44"/>
      <c r="H188" s="43"/>
      <c r="I188" s="43"/>
      <c r="J188" s="44"/>
      <c r="K188" s="29"/>
      <c r="L188" s="29"/>
    </row>
    <row r="189" spans="1:12" ht="15.75">
      <c r="A189" s="39"/>
      <c r="B189" s="43"/>
      <c r="C189" s="43"/>
      <c r="D189" s="44"/>
      <c r="E189" s="44"/>
      <c r="F189" s="44"/>
      <c r="G189" s="44"/>
      <c r="H189" s="43"/>
      <c r="I189" s="43"/>
      <c r="J189" s="44"/>
      <c r="K189" s="29"/>
      <c r="L189" s="29"/>
    </row>
    <row r="190" spans="1:12" ht="15.75">
      <c r="A190" s="39"/>
      <c r="B190" s="43"/>
      <c r="C190" s="43"/>
      <c r="D190" s="44"/>
      <c r="E190" s="44"/>
      <c r="F190" s="44"/>
      <c r="G190" s="44"/>
      <c r="H190" s="43"/>
      <c r="I190" s="43"/>
      <c r="J190" s="44"/>
      <c r="K190" s="29"/>
      <c r="L190" s="29"/>
    </row>
    <row r="191" spans="1:12" ht="15.75">
      <c r="A191" s="39"/>
      <c r="B191" s="43"/>
      <c r="C191" s="43"/>
      <c r="D191" s="44"/>
      <c r="E191" s="44"/>
      <c r="F191" s="44"/>
      <c r="G191" s="44"/>
      <c r="H191" s="43"/>
      <c r="I191" s="43"/>
      <c r="J191" s="44"/>
      <c r="K191" s="29"/>
      <c r="L191" s="29"/>
    </row>
    <row r="192" spans="1:12" ht="15.75">
      <c r="A192" s="39"/>
      <c r="B192" s="43"/>
      <c r="C192" s="43"/>
      <c r="D192" s="44"/>
      <c r="E192" s="44"/>
      <c r="F192" s="44"/>
      <c r="G192" s="44"/>
      <c r="H192" s="43"/>
      <c r="I192" s="43"/>
      <c r="J192" s="44"/>
      <c r="K192" s="29"/>
      <c r="L192" s="29"/>
    </row>
    <row r="193" spans="1:12" ht="15.75">
      <c r="A193" s="39"/>
      <c r="B193" s="43"/>
      <c r="C193" s="43"/>
      <c r="D193" s="44"/>
      <c r="E193" s="44"/>
      <c r="F193" s="44"/>
      <c r="G193" s="44"/>
      <c r="H193" s="43"/>
      <c r="I193" s="43"/>
      <c r="J193" s="44"/>
      <c r="K193" s="29"/>
      <c r="L193" s="29"/>
    </row>
    <row r="194" spans="1:12" ht="15.75">
      <c r="A194" s="39"/>
      <c r="B194" s="43"/>
      <c r="C194" s="43"/>
      <c r="D194" s="44"/>
      <c r="E194" s="44"/>
      <c r="F194" s="44"/>
      <c r="G194" s="44"/>
      <c r="H194" s="43"/>
      <c r="I194" s="43"/>
      <c r="J194" s="44"/>
      <c r="K194" s="29"/>
      <c r="L194" s="29"/>
    </row>
    <row r="195" spans="1:12" ht="15.75">
      <c r="A195" s="39"/>
      <c r="B195" s="43"/>
      <c r="C195" s="43"/>
      <c r="D195" s="44"/>
      <c r="E195" s="44"/>
      <c r="F195" s="44"/>
      <c r="G195" s="44"/>
      <c r="H195" s="43"/>
      <c r="I195" s="43"/>
      <c r="J195" s="44"/>
      <c r="K195" s="29"/>
      <c r="L195" s="29"/>
    </row>
    <row r="196" spans="1:12" ht="15.75">
      <c r="A196" s="39"/>
      <c r="B196" s="43"/>
      <c r="C196" s="43"/>
      <c r="D196" s="44"/>
      <c r="E196" s="44"/>
      <c r="F196" s="44"/>
      <c r="G196" s="44"/>
      <c r="H196" s="43"/>
      <c r="I196" s="43"/>
      <c r="J196" s="44"/>
      <c r="K196" s="29"/>
      <c r="L196" s="29"/>
    </row>
    <row r="197" spans="1:12" ht="15.75">
      <c r="A197" s="39"/>
      <c r="B197" s="43"/>
      <c r="C197" s="43"/>
      <c r="D197" s="44"/>
      <c r="E197" s="44"/>
      <c r="F197" s="44"/>
      <c r="G197" s="44"/>
      <c r="H197" s="43"/>
      <c r="I197" s="43"/>
      <c r="J197" s="44"/>
      <c r="K197" s="29"/>
      <c r="L197" s="29"/>
    </row>
    <row r="198" spans="1:12" ht="15.75">
      <c r="A198" s="39"/>
      <c r="B198" s="43"/>
      <c r="C198" s="43"/>
      <c r="D198" s="44"/>
      <c r="E198" s="44"/>
      <c r="F198" s="44"/>
      <c r="G198" s="44"/>
      <c r="H198" s="43"/>
      <c r="I198" s="43"/>
      <c r="J198" s="44"/>
      <c r="K198" s="29"/>
      <c r="L198" s="29"/>
    </row>
    <row r="199" spans="1:12" ht="15.75">
      <c r="A199" s="39"/>
      <c r="B199" s="43"/>
      <c r="C199" s="43"/>
      <c r="D199" s="44"/>
      <c r="E199" s="44"/>
      <c r="F199" s="44"/>
      <c r="G199" s="44"/>
      <c r="H199" s="43"/>
      <c r="I199" s="43"/>
      <c r="J199" s="44"/>
      <c r="K199" s="29"/>
      <c r="L199" s="29"/>
    </row>
    <row r="200" spans="1:12" ht="15.75">
      <c r="A200" s="39"/>
      <c r="B200" s="43"/>
      <c r="C200" s="43"/>
      <c r="D200" s="44"/>
      <c r="E200" s="44"/>
      <c r="F200" s="44"/>
      <c r="G200" s="44"/>
      <c r="H200" s="43"/>
      <c r="I200" s="43"/>
      <c r="J200" s="44"/>
      <c r="K200" s="29"/>
      <c r="L200" s="29"/>
    </row>
    <row r="201" spans="1:12" ht="15.75">
      <c r="A201" s="39"/>
      <c r="B201" s="43"/>
      <c r="C201" s="43"/>
      <c r="D201" s="44"/>
      <c r="E201" s="44"/>
      <c r="F201" s="44"/>
      <c r="G201" s="44"/>
      <c r="H201" s="43"/>
      <c r="I201" s="43"/>
      <c r="J201" s="44"/>
      <c r="K201" s="29"/>
      <c r="L201" s="29"/>
    </row>
    <row r="202" spans="1:12" ht="15.75">
      <c r="A202" s="39"/>
      <c r="B202" s="43"/>
      <c r="C202" s="43"/>
      <c r="D202" s="44"/>
      <c r="E202" s="44"/>
      <c r="F202" s="44"/>
      <c r="G202" s="44"/>
      <c r="H202" s="43"/>
      <c r="I202" s="43"/>
      <c r="J202" s="44"/>
      <c r="K202" s="29"/>
      <c r="L202" s="29"/>
    </row>
    <row r="203" spans="1:12" ht="15.75">
      <c r="A203" s="39"/>
      <c r="B203" s="43"/>
      <c r="C203" s="43"/>
      <c r="D203" s="44"/>
      <c r="E203" s="44"/>
      <c r="F203" s="44"/>
      <c r="G203" s="44"/>
      <c r="H203" s="43"/>
      <c r="I203" s="43"/>
      <c r="J203" s="44"/>
      <c r="K203" s="29"/>
      <c r="L203" s="29"/>
    </row>
    <row r="204" spans="1:12" ht="15.75">
      <c r="A204" s="39"/>
      <c r="B204" s="43"/>
      <c r="C204" s="43"/>
      <c r="D204" s="44"/>
      <c r="E204" s="44"/>
      <c r="F204" s="44"/>
      <c r="G204" s="44"/>
      <c r="H204" s="43"/>
      <c r="I204" s="43"/>
      <c r="J204" s="44"/>
      <c r="K204" s="29"/>
      <c r="L204" s="29"/>
    </row>
    <row r="205" spans="1:12" ht="15.75">
      <c r="A205" s="39"/>
      <c r="B205" s="43"/>
      <c r="C205" s="43"/>
      <c r="D205" s="44"/>
      <c r="E205" s="44"/>
      <c r="F205" s="44"/>
      <c r="G205" s="44"/>
      <c r="H205" s="43"/>
      <c r="I205" s="43"/>
      <c r="J205" s="44"/>
      <c r="K205" s="29"/>
      <c r="L205" s="29"/>
    </row>
    <row r="206" spans="1:12" ht="15.75">
      <c r="A206" s="39"/>
      <c r="B206" s="43"/>
      <c r="C206" s="43"/>
      <c r="D206" s="44"/>
      <c r="E206" s="44"/>
      <c r="F206" s="44"/>
      <c r="G206" s="44"/>
      <c r="H206" s="43"/>
      <c r="I206" s="43"/>
      <c r="J206" s="44"/>
      <c r="K206" s="29"/>
      <c r="L206" s="29"/>
    </row>
    <row r="207" spans="1:12" ht="15.75">
      <c r="A207" s="39"/>
      <c r="B207" s="43"/>
      <c r="C207" s="43"/>
      <c r="D207" s="44"/>
      <c r="E207" s="44"/>
      <c r="F207" s="44"/>
      <c r="G207" s="44"/>
      <c r="H207" s="43"/>
      <c r="I207" s="43"/>
      <c r="J207" s="44"/>
      <c r="K207" s="29"/>
      <c r="L207" s="29"/>
    </row>
    <row r="208" spans="1:12" ht="15.75">
      <c r="A208" s="39"/>
      <c r="B208" s="43"/>
      <c r="C208" s="43"/>
      <c r="D208" s="44"/>
      <c r="E208" s="44"/>
      <c r="F208" s="44"/>
      <c r="G208" s="44"/>
      <c r="H208" s="43"/>
      <c r="I208" s="43"/>
      <c r="J208" s="44"/>
      <c r="K208" s="29"/>
      <c r="L208" s="29"/>
    </row>
    <row r="209" spans="1:12" ht="15.75">
      <c r="A209" s="39"/>
      <c r="B209" s="43"/>
      <c r="C209" s="43"/>
      <c r="D209" s="44"/>
      <c r="E209" s="44"/>
      <c r="F209" s="44"/>
      <c r="G209" s="44"/>
      <c r="H209" s="43"/>
      <c r="I209" s="43"/>
      <c r="J209" s="44"/>
      <c r="K209" s="29"/>
      <c r="L209" s="29"/>
    </row>
    <row r="210" spans="1:12" ht="15.75">
      <c r="A210" s="39"/>
      <c r="B210" s="43"/>
      <c r="C210" s="43"/>
      <c r="D210" s="44"/>
      <c r="E210" s="44"/>
      <c r="F210" s="44"/>
      <c r="G210" s="44"/>
      <c r="H210" s="43"/>
      <c r="I210" s="43"/>
      <c r="J210" s="44"/>
      <c r="K210" s="29"/>
      <c r="L210" s="29"/>
    </row>
    <row r="211" spans="1:12" ht="15.75">
      <c r="A211" s="39"/>
      <c r="B211" s="43"/>
      <c r="C211" s="43"/>
      <c r="D211" s="44"/>
      <c r="E211" s="44"/>
      <c r="F211" s="44"/>
      <c r="G211" s="44"/>
      <c r="H211" s="43"/>
      <c r="I211" s="43"/>
      <c r="J211" s="44"/>
      <c r="K211" s="29"/>
      <c r="L211" s="29"/>
    </row>
    <row r="212" spans="1:12" ht="15.75">
      <c r="A212" s="39"/>
      <c r="B212" s="43"/>
      <c r="C212" s="43"/>
      <c r="D212" s="44"/>
      <c r="E212" s="44"/>
      <c r="F212" s="44"/>
      <c r="G212" s="44"/>
      <c r="H212" s="43"/>
      <c r="I212" s="43"/>
      <c r="J212" s="44"/>
      <c r="K212" s="29"/>
      <c r="L212" s="29"/>
    </row>
    <row r="213" spans="1:12" ht="15.75">
      <c r="A213" s="39"/>
      <c r="B213" s="43"/>
      <c r="C213" s="43"/>
      <c r="D213" s="44"/>
      <c r="E213" s="44"/>
      <c r="F213" s="44"/>
      <c r="G213" s="44"/>
      <c r="H213" s="43"/>
      <c r="I213" s="43"/>
      <c r="J213" s="44"/>
      <c r="K213" s="29"/>
      <c r="L213" s="29"/>
    </row>
    <row r="214" spans="1:12" ht="15.75">
      <c r="A214" s="39"/>
      <c r="B214" s="43"/>
      <c r="C214" s="43"/>
      <c r="D214" s="44"/>
      <c r="E214" s="44"/>
      <c r="F214" s="44"/>
      <c r="G214" s="44"/>
      <c r="H214" s="43"/>
      <c r="I214" s="43"/>
      <c r="J214" s="44"/>
      <c r="K214" s="29"/>
      <c r="L214" s="29"/>
    </row>
    <row r="215" spans="1:12" ht="15.75">
      <c r="A215" s="39"/>
      <c r="B215" s="43"/>
      <c r="C215" s="43"/>
      <c r="D215" s="44"/>
      <c r="E215" s="44"/>
      <c r="F215" s="44"/>
      <c r="G215" s="44"/>
      <c r="H215" s="43"/>
      <c r="I215" s="43"/>
      <c r="J215" s="44"/>
      <c r="K215" s="29"/>
      <c r="L215" s="29"/>
    </row>
    <row r="216" spans="1:12" ht="15.75">
      <c r="A216" s="39"/>
      <c r="B216" s="43"/>
      <c r="C216" s="43"/>
      <c r="D216" s="44"/>
      <c r="E216" s="44"/>
      <c r="F216" s="44"/>
      <c r="G216" s="44"/>
      <c r="H216" s="43"/>
      <c r="I216" s="43"/>
      <c r="J216" s="44"/>
      <c r="K216" s="29"/>
      <c r="L216" s="29"/>
    </row>
    <row r="217" spans="1:12" ht="15.75">
      <c r="A217" s="39"/>
      <c r="B217" s="43"/>
      <c r="C217" s="43"/>
      <c r="D217" s="44"/>
      <c r="E217" s="44"/>
      <c r="F217" s="44"/>
      <c r="G217" s="44"/>
      <c r="H217" s="43"/>
      <c r="I217" s="43"/>
      <c r="J217" s="44"/>
      <c r="K217" s="29"/>
      <c r="L217" s="29"/>
    </row>
    <row r="218" spans="1:12" ht="15.75">
      <c r="A218" s="39"/>
      <c r="B218" s="43"/>
      <c r="C218" s="43"/>
      <c r="D218" s="44"/>
      <c r="E218" s="44"/>
      <c r="F218" s="44"/>
      <c r="G218" s="44"/>
      <c r="H218" s="43"/>
      <c r="I218" s="43"/>
      <c r="J218" s="44"/>
      <c r="K218" s="29"/>
      <c r="L218" s="29"/>
    </row>
    <row r="219" spans="1:12" ht="15.75">
      <c r="A219" s="39"/>
      <c r="B219" s="43"/>
      <c r="C219" s="43"/>
      <c r="D219" s="44"/>
      <c r="E219" s="44"/>
      <c r="F219" s="44"/>
      <c r="G219" s="44"/>
      <c r="H219" s="43"/>
      <c r="I219" s="43"/>
      <c r="J219" s="44"/>
      <c r="K219" s="29"/>
      <c r="L219" s="29"/>
    </row>
    <row r="220" spans="1:12" ht="15.75">
      <c r="A220" s="39"/>
      <c r="B220" s="43"/>
      <c r="C220" s="43"/>
      <c r="D220" s="44"/>
      <c r="E220" s="44"/>
      <c r="F220" s="44"/>
      <c r="G220" s="44"/>
      <c r="H220" s="43"/>
      <c r="I220" s="43"/>
      <c r="J220" s="44"/>
      <c r="K220" s="29"/>
      <c r="L220" s="29"/>
    </row>
    <row r="221" spans="1:12" ht="15.75">
      <c r="A221" s="39"/>
      <c r="B221" s="43"/>
      <c r="C221" s="43"/>
      <c r="D221" s="44"/>
      <c r="E221" s="44"/>
      <c r="F221" s="44"/>
      <c r="G221" s="44"/>
      <c r="H221" s="43"/>
      <c r="I221" s="43"/>
      <c r="J221" s="44"/>
      <c r="K221" s="29"/>
      <c r="L221" s="29"/>
    </row>
    <row r="222" spans="1:12" ht="15.75">
      <c r="A222" s="39"/>
      <c r="B222" s="43"/>
      <c r="C222" s="43"/>
      <c r="D222" s="44"/>
      <c r="E222" s="44"/>
      <c r="F222" s="44"/>
      <c r="G222" s="44"/>
      <c r="H222" s="43"/>
      <c r="I222" s="43"/>
      <c r="J222" s="44"/>
      <c r="K222" s="29"/>
      <c r="L222" s="29"/>
    </row>
    <row r="223" spans="1:12" ht="15.75">
      <c r="A223" s="39"/>
      <c r="B223" s="43"/>
      <c r="C223" s="43"/>
      <c r="D223" s="44"/>
      <c r="E223" s="44"/>
      <c r="F223" s="44"/>
      <c r="G223" s="44"/>
      <c r="H223" s="43"/>
      <c r="I223" s="43"/>
      <c r="J223" s="44"/>
      <c r="K223" s="29"/>
      <c r="L223" s="29"/>
    </row>
    <row r="224" spans="1:12" ht="15.75">
      <c r="A224" s="39"/>
      <c r="B224" s="43"/>
      <c r="C224" s="43"/>
      <c r="D224" s="44"/>
      <c r="E224" s="44"/>
      <c r="F224" s="44"/>
      <c r="G224" s="44"/>
      <c r="H224" s="43"/>
      <c r="I224" s="43"/>
      <c r="J224" s="44"/>
      <c r="K224" s="29"/>
      <c r="L224" s="29"/>
    </row>
    <row r="225" spans="1:12" ht="15.75">
      <c r="A225" s="39"/>
      <c r="B225" s="43"/>
      <c r="C225" s="43"/>
      <c r="D225" s="44"/>
      <c r="E225" s="44"/>
      <c r="F225" s="44"/>
      <c r="G225" s="44"/>
      <c r="H225" s="43"/>
      <c r="I225" s="43"/>
      <c r="J225" s="44"/>
      <c r="K225" s="29"/>
      <c r="L225" s="29"/>
    </row>
    <row r="226" spans="1:12" ht="15.75">
      <c r="A226" s="39"/>
      <c r="B226" s="43"/>
      <c r="C226" s="43"/>
      <c r="D226" s="44"/>
      <c r="E226" s="44"/>
      <c r="F226" s="44"/>
      <c r="G226" s="44"/>
      <c r="H226" s="43"/>
      <c r="I226" s="43"/>
      <c r="J226" s="44"/>
      <c r="K226" s="29"/>
      <c r="L226" s="29"/>
    </row>
    <row r="227" spans="1:12" ht="15.75">
      <c r="A227" s="39"/>
      <c r="B227" s="43"/>
      <c r="C227" s="43"/>
      <c r="D227" s="44"/>
      <c r="E227" s="44"/>
      <c r="F227" s="44"/>
      <c r="G227" s="44"/>
      <c r="H227" s="43"/>
      <c r="I227" s="43"/>
      <c r="J227" s="44"/>
      <c r="K227" s="29"/>
      <c r="L227" s="29"/>
    </row>
    <row r="228" spans="1:12" ht="15.75">
      <c r="A228" s="39"/>
      <c r="B228" s="43"/>
      <c r="C228" s="43"/>
      <c r="D228" s="44"/>
      <c r="E228" s="44"/>
      <c r="F228" s="44"/>
      <c r="G228" s="44"/>
      <c r="H228" s="43"/>
      <c r="I228" s="43"/>
      <c r="J228" s="44"/>
      <c r="K228" s="29"/>
      <c r="L228" s="29"/>
    </row>
    <row r="229" spans="1:12" ht="15.75">
      <c r="A229" s="39"/>
      <c r="B229" s="43"/>
      <c r="C229" s="43"/>
      <c r="D229" s="44"/>
      <c r="E229" s="44"/>
      <c r="F229" s="44"/>
      <c r="G229" s="44"/>
      <c r="H229" s="43"/>
      <c r="I229" s="43"/>
      <c r="J229" s="44"/>
      <c r="K229" s="29"/>
      <c r="L229" s="29"/>
    </row>
    <row r="230" spans="1:12" ht="15.75">
      <c r="A230" s="39"/>
      <c r="B230" s="43"/>
      <c r="C230" s="43"/>
      <c r="D230" s="44"/>
      <c r="E230" s="44"/>
      <c r="F230" s="44"/>
      <c r="G230" s="44"/>
      <c r="H230" s="43"/>
      <c r="I230" s="43"/>
      <c r="J230" s="44"/>
      <c r="K230" s="29"/>
      <c r="L230" s="29"/>
    </row>
    <row r="231" spans="1:12" ht="15.75">
      <c r="A231" s="39"/>
      <c r="B231" s="43"/>
      <c r="C231" s="43"/>
      <c r="D231" s="44"/>
      <c r="E231" s="44"/>
      <c r="F231" s="44"/>
      <c r="G231" s="44"/>
      <c r="H231" s="43"/>
      <c r="I231" s="43"/>
      <c r="J231" s="44"/>
      <c r="K231" s="29"/>
      <c r="L231" s="29"/>
    </row>
    <row r="232" spans="1:12" ht="15.75">
      <c r="A232" s="39"/>
      <c r="B232" s="43"/>
      <c r="C232" s="43"/>
      <c r="D232" s="44"/>
      <c r="E232" s="44"/>
      <c r="F232" s="44"/>
      <c r="G232" s="44"/>
      <c r="H232" s="43"/>
      <c r="I232" s="43"/>
      <c r="J232" s="44"/>
      <c r="K232" s="29"/>
      <c r="L232" s="29"/>
    </row>
    <row r="233" spans="1:12" ht="15.75">
      <c r="A233" s="39"/>
      <c r="B233" s="43"/>
      <c r="C233" s="43"/>
      <c r="D233" s="44"/>
      <c r="E233" s="44"/>
      <c r="F233" s="44"/>
      <c r="G233" s="44"/>
      <c r="H233" s="43"/>
      <c r="I233" s="43"/>
      <c r="J233" s="44"/>
      <c r="K233" s="29"/>
      <c r="L233" s="29"/>
    </row>
    <row r="234" spans="1:12" ht="15.75">
      <c r="A234" s="39"/>
      <c r="B234" s="43"/>
      <c r="C234" s="43"/>
      <c r="D234" s="44"/>
      <c r="E234" s="44"/>
      <c r="F234" s="44"/>
      <c r="G234" s="44"/>
      <c r="H234" s="43"/>
      <c r="I234" s="43"/>
      <c r="J234" s="44"/>
      <c r="K234" s="29"/>
      <c r="L234" s="29"/>
    </row>
    <row r="235" spans="1:12" ht="15.75">
      <c r="A235" s="39"/>
      <c r="B235" s="43"/>
      <c r="C235" s="43"/>
      <c r="D235" s="44"/>
      <c r="E235" s="44"/>
      <c r="F235" s="44"/>
      <c r="G235" s="44"/>
      <c r="H235" s="43"/>
      <c r="I235" s="43"/>
      <c r="J235" s="44"/>
      <c r="K235" s="29"/>
      <c r="L235" s="29"/>
    </row>
    <row r="236" spans="1:12" ht="15.75">
      <c r="A236" s="39"/>
      <c r="B236" s="43"/>
      <c r="C236" s="43"/>
      <c r="D236" s="44"/>
      <c r="E236" s="44"/>
      <c r="F236" s="44"/>
      <c r="G236" s="44"/>
      <c r="H236" s="43"/>
      <c r="I236" s="43"/>
      <c r="J236" s="44"/>
      <c r="K236" s="29"/>
      <c r="L236" s="29"/>
    </row>
    <row r="237" spans="1:12" ht="15.75">
      <c r="A237" s="39"/>
      <c r="B237" s="43"/>
      <c r="C237" s="43"/>
      <c r="D237" s="44"/>
      <c r="E237" s="44"/>
      <c r="F237" s="44"/>
      <c r="G237" s="44"/>
      <c r="H237" s="43"/>
      <c r="I237" s="43"/>
      <c r="J237" s="44"/>
      <c r="K237" s="29"/>
      <c r="L237" s="29"/>
    </row>
    <row r="238" spans="1:12" ht="15.75">
      <c r="A238" s="39"/>
      <c r="B238" s="43"/>
      <c r="C238" s="43"/>
      <c r="D238" s="44"/>
      <c r="E238" s="44"/>
      <c r="F238" s="44"/>
      <c r="G238" s="44"/>
      <c r="H238" s="43"/>
      <c r="I238" s="43"/>
      <c r="J238" s="44"/>
      <c r="K238" s="29"/>
      <c r="L238" s="29"/>
    </row>
    <row r="239" spans="1:12" ht="15.75">
      <c r="A239" s="39"/>
      <c r="B239" s="43"/>
      <c r="C239" s="43"/>
      <c r="D239" s="44"/>
      <c r="E239" s="44"/>
      <c r="F239" s="44"/>
      <c r="G239" s="44"/>
      <c r="H239" s="43"/>
      <c r="I239" s="43"/>
      <c r="J239" s="44"/>
      <c r="K239" s="29"/>
      <c r="L239" s="29"/>
    </row>
    <row r="240" spans="1:12" ht="15.75">
      <c r="A240" s="39"/>
      <c r="B240" s="43"/>
      <c r="C240" s="43"/>
      <c r="D240" s="44"/>
      <c r="E240" s="44"/>
      <c r="F240" s="44"/>
      <c r="G240" s="44"/>
      <c r="H240" s="43"/>
      <c r="I240" s="43"/>
      <c r="J240" s="44"/>
      <c r="K240" s="29"/>
      <c r="L240" s="29"/>
    </row>
    <row r="241" spans="1:12" ht="15.75">
      <c r="A241" s="39"/>
      <c r="B241" s="43"/>
      <c r="C241" s="43"/>
      <c r="D241" s="44"/>
      <c r="E241" s="44"/>
      <c r="F241" s="44"/>
      <c r="G241" s="44"/>
      <c r="H241" s="43"/>
      <c r="I241" s="43"/>
      <c r="J241" s="44"/>
      <c r="K241" s="29"/>
      <c r="L241" s="29"/>
    </row>
    <row r="242" spans="1:12" ht="15.75">
      <c r="A242" s="39"/>
      <c r="B242" s="43"/>
      <c r="C242" s="43"/>
      <c r="D242" s="44"/>
      <c r="E242" s="44"/>
      <c r="F242" s="44"/>
      <c r="G242" s="44"/>
      <c r="H242" s="43"/>
      <c r="I242" s="43"/>
      <c r="J242" s="44"/>
      <c r="K242" s="29"/>
      <c r="L242" s="29"/>
    </row>
    <row r="243" spans="1:12" ht="15.75">
      <c r="A243" s="39"/>
      <c r="B243" s="43"/>
      <c r="C243" s="43"/>
      <c r="D243" s="44"/>
      <c r="E243" s="44"/>
      <c r="F243" s="44"/>
      <c r="G243" s="44"/>
      <c r="H243" s="43"/>
      <c r="I243" s="43"/>
      <c r="J243" s="44"/>
      <c r="K243" s="29"/>
      <c r="L243" s="29"/>
    </row>
    <row r="244" spans="1:12" ht="15.75">
      <c r="A244" s="39"/>
      <c r="B244" s="43"/>
      <c r="C244" s="43"/>
      <c r="D244" s="44"/>
      <c r="E244" s="44"/>
      <c r="F244" s="44"/>
      <c r="G244" s="44"/>
      <c r="H244" s="43"/>
      <c r="I244" s="43"/>
      <c r="J244" s="44"/>
      <c r="K244" s="29"/>
      <c r="L244" s="29"/>
    </row>
    <row r="245" spans="1:12" ht="15.75">
      <c r="A245" s="39"/>
      <c r="B245" s="43"/>
      <c r="C245" s="43"/>
      <c r="D245" s="44"/>
      <c r="E245" s="44"/>
      <c r="F245" s="44"/>
      <c r="G245" s="44"/>
      <c r="H245" s="43"/>
      <c r="I245" s="43"/>
      <c r="J245" s="44"/>
      <c r="K245" s="29"/>
      <c r="L245" s="29"/>
    </row>
    <row r="246" spans="1:12" ht="15.75">
      <c r="A246" s="39"/>
      <c r="B246" s="43"/>
      <c r="C246" s="43"/>
      <c r="D246" s="44"/>
      <c r="E246" s="44"/>
      <c r="F246" s="44"/>
      <c r="G246" s="44"/>
      <c r="H246" s="43"/>
      <c r="I246" s="43"/>
      <c r="J246" s="44"/>
      <c r="K246" s="29"/>
      <c r="L246" s="29"/>
    </row>
    <row r="247" spans="1:12" ht="15.75">
      <c r="A247" s="39"/>
      <c r="B247" s="43"/>
      <c r="C247" s="43"/>
      <c r="D247" s="44"/>
      <c r="E247" s="44"/>
      <c r="F247" s="44"/>
      <c r="G247" s="44"/>
      <c r="H247" s="43"/>
      <c r="I247" s="43"/>
      <c r="J247" s="44"/>
      <c r="K247" s="29"/>
      <c r="L247" s="29"/>
    </row>
    <row r="248" spans="1:12" ht="15.75">
      <c r="A248" s="39"/>
      <c r="B248" s="43"/>
      <c r="C248" s="43"/>
      <c r="D248" s="44"/>
      <c r="E248" s="44"/>
      <c r="F248" s="44"/>
      <c r="G248" s="44"/>
      <c r="H248" s="43"/>
      <c r="I248" s="43"/>
      <c r="J248" s="44"/>
      <c r="K248" s="29"/>
      <c r="L248" s="29"/>
    </row>
    <row r="249" spans="1:12" ht="15.75">
      <c r="A249" s="39"/>
      <c r="B249" s="43"/>
      <c r="C249" s="43"/>
      <c r="D249" s="44"/>
      <c r="E249" s="44"/>
      <c r="F249" s="44"/>
      <c r="G249" s="44"/>
      <c r="H249" s="43"/>
      <c r="I249" s="43"/>
      <c r="J249" s="44"/>
      <c r="K249" s="29"/>
      <c r="L249" s="29"/>
    </row>
    <row r="250" spans="1:12" ht="15.75">
      <c r="A250" s="39"/>
      <c r="B250" s="43"/>
      <c r="C250" s="43"/>
      <c r="D250" s="44"/>
      <c r="E250" s="44"/>
      <c r="F250" s="44"/>
      <c r="G250" s="44"/>
      <c r="H250" s="43"/>
      <c r="I250" s="43"/>
      <c r="J250" s="44"/>
      <c r="K250" s="29"/>
      <c r="L250" s="29"/>
    </row>
    <row r="251" spans="1:12" ht="15.75">
      <c r="A251" s="39"/>
      <c r="B251" s="43"/>
      <c r="C251" s="43"/>
      <c r="D251" s="44"/>
      <c r="E251" s="44"/>
      <c r="F251" s="44"/>
      <c r="G251" s="44"/>
      <c r="H251" s="43"/>
      <c r="I251" s="43"/>
      <c r="J251" s="44"/>
      <c r="K251" s="29"/>
      <c r="L251" s="29"/>
    </row>
    <row r="252" spans="1:12" ht="15.75">
      <c r="A252" s="39"/>
      <c r="B252" s="43"/>
      <c r="C252" s="43"/>
      <c r="D252" s="44"/>
      <c r="E252" s="44"/>
      <c r="F252" s="44"/>
      <c r="G252" s="44"/>
      <c r="H252" s="43"/>
      <c r="I252" s="43"/>
      <c r="J252" s="44"/>
      <c r="K252" s="29"/>
      <c r="L252" s="29"/>
    </row>
    <row r="253" spans="1:12" ht="15.75">
      <c r="A253" s="39"/>
      <c r="B253" s="43"/>
      <c r="C253" s="43"/>
      <c r="D253" s="44"/>
      <c r="E253" s="44"/>
      <c r="F253" s="44"/>
      <c r="G253" s="44"/>
      <c r="H253" s="43"/>
      <c r="I253" s="43"/>
      <c r="J253" s="44"/>
      <c r="K253" s="29"/>
      <c r="L253" s="29"/>
    </row>
    <row r="254" spans="1:12" ht="15.75">
      <c r="A254" s="39"/>
      <c r="B254" s="43"/>
      <c r="C254" s="43"/>
      <c r="D254" s="44"/>
      <c r="E254" s="44"/>
      <c r="F254" s="44"/>
      <c r="G254" s="44"/>
      <c r="H254" s="43"/>
      <c r="I254" s="43"/>
      <c r="J254" s="44"/>
      <c r="K254" s="29"/>
      <c r="L254" s="29"/>
    </row>
    <row r="255" spans="1:12" ht="15.75">
      <c r="A255" s="39"/>
      <c r="B255" s="43"/>
      <c r="C255" s="43"/>
      <c r="D255" s="44"/>
      <c r="E255" s="44"/>
      <c r="F255" s="44"/>
      <c r="G255" s="44"/>
      <c r="H255" s="43"/>
      <c r="I255" s="43"/>
      <c r="J255" s="44"/>
      <c r="K255" s="29"/>
      <c r="L255" s="29"/>
    </row>
    <row r="256" spans="1:12" ht="15.75">
      <c r="A256" s="39"/>
      <c r="B256" s="43"/>
      <c r="C256" s="43"/>
      <c r="D256" s="44"/>
      <c r="E256" s="44"/>
      <c r="F256" s="44"/>
      <c r="G256" s="44"/>
      <c r="H256" s="43"/>
      <c r="I256" s="43"/>
      <c r="J256" s="44"/>
      <c r="K256" s="29"/>
      <c r="L256" s="29"/>
    </row>
    <row r="257" spans="1:12" ht="15.75">
      <c r="A257" s="39"/>
      <c r="B257" s="43"/>
      <c r="C257" s="43"/>
      <c r="D257" s="44"/>
      <c r="E257" s="44"/>
      <c r="F257" s="44"/>
      <c r="G257" s="44"/>
      <c r="H257" s="43"/>
      <c r="I257" s="43"/>
      <c r="J257" s="44"/>
      <c r="K257" s="29"/>
      <c r="L257" s="29"/>
    </row>
    <row r="258" spans="1:12" ht="15.75">
      <c r="A258" s="39"/>
      <c r="B258" s="43"/>
      <c r="C258" s="43"/>
      <c r="D258" s="44"/>
      <c r="E258" s="44"/>
      <c r="F258" s="44"/>
      <c r="G258" s="44"/>
      <c r="H258" s="43"/>
      <c r="I258" s="43"/>
      <c r="J258" s="44"/>
      <c r="K258" s="29"/>
      <c r="L258" s="29"/>
    </row>
    <row r="259" spans="1:12" ht="15.75">
      <c r="A259" s="39"/>
      <c r="B259" s="43"/>
      <c r="C259" s="43"/>
      <c r="D259" s="44"/>
      <c r="E259" s="44"/>
      <c r="F259" s="44"/>
      <c r="G259" s="44"/>
      <c r="H259" s="43"/>
      <c r="I259" s="43"/>
      <c r="J259" s="44"/>
      <c r="K259" s="29"/>
      <c r="L259" s="29"/>
    </row>
    <row r="260" spans="1:12" ht="15.75">
      <c r="A260" s="39"/>
      <c r="B260" s="43"/>
      <c r="C260" s="43"/>
      <c r="D260" s="44"/>
      <c r="E260" s="44"/>
      <c r="F260" s="44"/>
      <c r="G260" s="44"/>
      <c r="H260" s="43"/>
      <c r="I260" s="43"/>
      <c r="J260" s="44"/>
      <c r="K260" s="29"/>
      <c r="L260" s="29"/>
    </row>
    <row r="261" spans="1:12" ht="15.75">
      <c r="A261" s="39"/>
      <c r="B261" s="44"/>
      <c r="C261" s="44"/>
      <c r="D261" s="44"/>
      <c r="E261" s="44"/>
      <c r="F261" s="44"/>
      <c r="G261" s="44"/>
      <c r="H261" s="44"/>
      <c r="I261" s="44"/>
      <c r="J261" s="44"/>
      <c r="K261" s="29"/>
      <c r="L261" s="29"/>
    </row>
    <row r="262" spans="1:12" ht="15.75">
      <c r="A262" s="39"/>
      <c r="B262" s="44"/>
      <c r="C262" s="44"/>
      <c r="D262" s="44"/>
      <c r="E262" s="44"/>
      <c r="F262" s="44"/>
      <c r="G262" s="44"/>
      <c r="H262" s="44"/>
      <c r="I262" s="44"/>
      <c r="J262" s="44"/>
      <c r="K262" s="29"/>
      <c r="L262" s="29"/>
    </row>
    <row r="263" spans="1:12" ht="15.75">
      <c r="A263" s="39"/>
      <c r="B263" s="44"/>
      <c r="C263" s="44"/>
      <c r="D263" s="44"/>
      <c r="E263" s="44"/>
      <c r="F263" s="44"/>
      <c r="G263" s="44"/>
      <c r="H263" s="44"/>
      <c r="I263" s="44"/>
      <c r="J263" s="44"/>
      <c r="K263" s="29"/>
      <c r="L263" s="29"/>
    </row>
    <row r="264" spans="1:12" ht="15.75">
      <c r="A264" s="39"/>
      <c r="B264" s="44"/>
      <c r="C264" s="44"/>
      <c r="D264" s="44"/>
      <c r="E264" s="44"/>
      <c r="F264" s="44"/>
      <c r="G264" s="44"/>
      <c r="H264" s="44"/>
      <c r="I264" s="44"/>
      <c r="J264" s="44"/>
      <c r="K264" s="29"/>
      <c r="L264" s="29"/>
    </row>
    <row r="265" spans="1:12" ht="15.75">
      <c r="A265" s="39"/>
      <c r="B265" s="44"/>
      <c r="C265" s="44"/>
      <c r="D265" s="44"/>
      <c r="E265" s="44"/>
      <c r="F265" s="44"/>
      <c r="G265" s="44"/>
      <c r="H265" s="44"/>
      <c r="I265" s="44"/>
      <c r="J265" s="44"/>
      <c r="K265" s="29"/>
      <c r="L265" s="29"/>
    </row>
    <row r="266" spans="1:12" ht="15.75">
      <c r="A266" s="39"/>
      <c r="B266" s="44"/>
      <c r="C266" s="44"/>
      <c r="D266" s="44"/>
      <c r="E266" s="44"/>
      <c r="F266" s="44"/>
      <c r="G266" s="44"/>
      <c r="H266" s="44"/>
      <c r="I266" s="44"/>
      <c r="J266" s="44"/>
      <c r="K266" s="29"/>
      <c r="L266" s="29"/>
    </row>
    <row r="267" spans="1:12" ht="15.75">
      <c r="A267" s="39"/>
      <c r="B267" s="44"/>
      <c r="C267" s="44"/>
      <c r="D267" s="44"/>
      <c r="E267" s="44"/>
      <c r="F267" s="44"/>
      <c r="G267" s="44"/>
      <c r="H267" s="44"/>
      <c r="I267" s="44"/>
      <c r="J267" s="44"/>
      <c r="K267" s="29"/>
      <c r="L267" s="29"/>
    </row>
    <row r="268" spans="1:12" ht="15.75">
      <c r="A268" s="39"/>
      <c r="B268" s="44"/>
      <c r="C268" s="44"/>
      <c r="D268" s="44"/>
      <c r="E268" s="44"/>
      <c r="F268" s="44"/>
      <c r="G268" s="44"/>
      <c r="H268" s="44"/>
      <c r="I268" s="44"/>
      <c r="J268" s="44"/>
      <c r="K268" s="29"/>
      <c r="L268" s="29"/>
    </row>
    <row r="269" spans="1:12" ht="15.75">
      <c r="A269" s="39"/>
      <c r="B269" s="44"/>
      <c r="C269" s="44"/>
      <c r="D269" s="44"/>
      <c r="E269" s="44"/>
      <c r="F269" s="44"/>
      <c r="G269" s="44"/>
      <c r="H269" s="44"/>
      <c r="I269" s="44"/>
      <c r="J269" s="44"/>
      <c r="K269" s="29"/>
      <c r="L269" s="29"/>
    </row>
    <row r="270" spans="1:12" ht="15.75">
      <c r="A270" s="39"/>
      <c r="B270" s="44"/>
      <c r="C270" s="44"/>
      <c r="D270" s="44"/>
      <c r="E270" s="44"/>
      <c r="F270" s="44"/>
      <c r="G270" s="44"/>
      <c r="H270" s="44"/>
      <c r="I270" s="44"/>
      <c r="J270" s="44"/>
      <c r="K270" s="29"/>
      <c r="L270" s="29"/>
    </row>
    <row r="271" spans="1:12" ht="15.75">
      <c r="A271" s="39"/>
      <c r="B271" s="44"/>
      <c r="C271" s="44"/>
      <c r="D271" s="44"/>
      <c r="E271" s="44"/>
      <c r="F271" s="44"/>
      <c r="G271" s="44"/>
      <c r="H271" s="44"/>
      <c r="I271" s="44"/>
      <c r="J271" s="44"/>
      <c r="K271" s="29"/>
      <c r="L271" s="29"/>
    </row>
    <row r="272" spans="1:12" ht="15.75">
      <c r="A272" s="39"/>
      <c r="B272" s="44"/>
      <c r="C272" s="44"/>
      <c r="D272" s="44"/>
      <c r="E272" s="44"/>
      <c r="F272" s="44"/>
      <c r="G272" s="44"/>
      <c r="H272" s="44"/>
      <c r="I272" s="44"/>
      <c r="J272" s="44"/>
      <c r="K272" s="29"/>
      <c r="L272" s="29"/>
    </row>
    <row r="273" spans="1:12" ht="15.75">
      <c r="A273" s="39"/>
      <c r="B273" s="44"/>
      <c r="C273" s="44"/>
      <c r="D273" s="44"/>
      <c r="E273" s="44"/>
      <c r="F273" s="44"/>
      <c r="G273" s="44"/>
      <c r="H273" s="44"/>
      <c r="I273" s="44"/>
      <c r="J273" s="44"/>
      <c r="K273" s="29"/>
      <c r="L273" s="29"/>
    </row>
    <row r="274" spans="1:12" ht="15.75">
      <c r="A274" s="39"/>
      <c r="B274" s="44"/>
      <c r="C274" s="44"/>
      <c r="D274" s="44"/>
      <c r="E274" s="44"/>
      <c r="F274" s="44"/>
      <c r="G274" s="44"/>
      <c r="H274" s="44"/>
      <c r="I274" s="44"/>
      <c r="J274" s="44"/>
      <c r="K274" s="29"/>
      <c r="L274" s="29"/>
    </row>
    <row r="275" spans="1:12" ht="15.75">
      <c r="A275" s="39"/>
      <c r="B275" s="44"/>
      <c r="C275" s="44"/>
      <c r="D275" s="44"/>
      <c r="E275" s="44"/>
      <c r="F275" s="44"/>
      <c r="G275" s="44"/>
      <c r="H275" s="44"/>
      <c r="I275" s="44"/>
      <c r="J275" s="44"/>
      <c r="K275" s="29"/>
      <c r="L275" s="29"/>
    </row>
    <row r="276" spans="1:12" ht="15.75">
      <c r="A276" s="39"/>
      <c r="B276" s="44"/>
      <c r="C276" s="44"/>
      <c r="D276" s="44"/>
      <c r="E276" s="44"/>
      <c r="F276" s="44"/>
      <c r="G276" s="44"/>
      <c r="H276" s="44"/>
      <c r="I276" s="44"/>
      <c r="J276" s="44"/>
      <c r="K276" s="29"/>
      <c r="L276" s="29"/>
    </row>
    <row r="277" spans="1:12" ht="15.75">
      <c r="A277" s="39"/>
      <c r="B277" s="44"/>
      <c r="C277" s="44"/>
      <c r="D277" s="44"/>
      <c r="E277" s="44"/>
      <c r="F277" s="44"/>
      <c r="G277" s="44"/>
      <c r="H277" s="44"/>
      <c r="I277" s="44"/>
      <c r="J277" s="44"/>
      <c r="K277" s="29"/>
      <c r="L277" s="29"/>
    </row>
    <row r="278" spans="1:12" ht="15.75">
      <c r="A278" s="39"/>
      <c r="B278" s="44"/>
      <c r="C278" s="44"/>
      <c r="D278" s="44"/>
      <c r="E278" s="44"/>
      <c r="F278" s="44"/>
      <c r="G278" s="44"/>
      <c r="H278" s="44"/>
      <c r="I278" s="44"/>
      <c r="J278" s="44"/>
      <c r="K278" s="29"/>
      <c r="L278" s="29"/>
    </row>
    <row r="279" spans="1:12" ht="15.75">
      <c r="A279" s="39"/>
      <c r="B279" s="44"/>
      <c r="C279" s="44"/>
      <c r="D279" s="44"/>
      <c r="E279" s="44"/>
      <c r="F279" s="44"/>
      <c r="G279" s="44"/>
      <c r="H279" s="44"/>
      <c r="I279" s="44"/>
      <c r="J279" s="44"/>
      <c r="K279" s="29"/>
      <c r="L279" s="29"/>
    </row>
    <row r="280" spans="1:12" ht="15.75">
      <c r="A280" s="39"/>
      <c r="B280" s="44"/>
      <c r="C280" s="44"/>
      <c r="D280" s="44"/>
      <c r="E280" s="44"/>
      <c r="F280" s="44"/>
      <c r="G280" s="44"/>
      <c r="H280" s="44"/>
      <c r="I280" s="44"/>
      <c r="J280" s="44"/>
      <c r="K280" s="29"/>
      <c r="L280" s="29"/>
    </row>
    <row r="281" spans="1:12" ht="15.75">
      <c r="A281" s="39"/>
      <c r="B281" s="44"/>
      <c r="C281" s="44"/>
      <c r="D281" s="44"/>
      <c r="E281" s="44"/>
      <c r="F281" s="44"/>
      <c r="G281" s="44"/>
      <c r="H281" s="44"/>
      <c r="I281" s="44"/>
      <c r="J281" s="44"/>
      <c r="K281" s="29"/>
      <c r="L281" s="29"/>
    </row>
    <row r="282" spans="1:12" ht="15.75">
      <c r="A282" s="39"/>
      <c r="B282" s="44"/>
      <c r="C282" s="44"/>
      <c r="D282" s="44"/>
      <c r="E282" s="44"/>
      <c r="F282" s="44"/>
      <c r="G282" s="44"/>
      <c r="H282" s="44"/>
      <c r="I282" s="44"/>
      <c r="J282" s="44"/>
      <c r="K282" s="29"/>
      <c r="L282" s="29"/>
    </row>
    <row r="283" spans="1:12" ht="15.75">
      <c r="A283" s="39"/>
      <c r="B283" s="44"/>
      <c r="C283" s="44"/>
      <c r="D283" s="44"/>
      <c r="E283" s="44"/>
      <c r="F283" s="44"/>
      <c r="G283" s="44"/>
      <c r="H283" s="44"/>
      <c r="I283" s="44"/>
      <c r="J283" s="44"/>
      <c r="K283" s="29"/>
      <c r="L283" s="29"/>
    </row>
    <row r="284" spans="1:12" ht="15.75">
      <c r="A284" s="39"/>
      <c r="B284" s="44"/>
      <c r="C284" s="44"/>
      <c r="D284" s="44"/>
      <c r="E284" s="44"/>
      <c r="F284" s="44"/>
      <c r="G284" s="44"/>
      <c r="H284" s="44"/>
      <c r="I284" s="44"/>
      <c r="J284" s="44"/>
      <c r="K284" s="29"/>
      <c r="L284" s="29"/>
    </row>
    <row r="285" spans="1:12" ht="15.75">
      <c r="A285" s="39"/>
      <c r="B285" s="44"/>
      <c r="C285" s="44"/>
      <c r="D285" s="44"/>
      <c r="E285" s="44"/>
      <c r="F285" s="44"/>
      <c r="G285" s="44"/>
      <c r="H285" s="44"/>
      <c r="I285" s="44"/>
      <c r="J285" s="44"/>
      <c r="K285" s="29"/>
      <c r="L285" s="29"/>
    </row>
    <row r="286" spans="1:12" ht="15.75">
      <c r="A286" s="39"/>
      <c r="B286" s="44"/>
      <c r="C286" s="44"/>
      <c r="D286" s="44"/>
      <c r="E286" s="44"/>
      <c r="F286" s="44"/>
      <c r="G286" s="44"/>
      <c r="H286" s="44"/>
      <c r="I286" s="44"/>
      <c r="J286" s="44"/>
      <c r="K286" s="29"/>
      <c r="L286" s="29"/>
    </row>
    <row r="287" spans="1:12" ht="15.75">
      <c r="A287" s="39"/>
      <c r="B287" s="44"/>
      <c r="C287" s="44"/>
      <c r="D287" s="44"/>
      <c r="E287" s="44"/>
      <c r="F287" s="44"/>
      <c r="G287" s="44"/>
      <c r="H287" s="44"/>
      <c r="I287" s="44"/>
      <c r="J287" s="44"/>
      <c r="K287" s="29"/>
      <c r="L287" s="29"/>
    </row>
    <row r="288" spans="2:12" ht="15.75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</row>
    <row r="289" spans="2:12" ht="15.75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</row>
    <row r="290" spans="2:12" ht="15.75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</row>
    <row r="291" spans="2:12" ht="15.75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</row>
    <row r="292" spans="2:12" ht="15.75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</row>
    <row r="293" spans="2:12" ht="15.75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</row>
    <row r="294" spans="2:12" ht="15.75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</row>
    <row r="295" spans="2:12" ht="15.75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</row>
    <row r="296" spans="2:12" ht="15.75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</row>
    <row r="297" spans="2:12" ht="15.75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</row>
    <row r="298" spans="2:12" ht="15.75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</row>
    <row r="299" spans="2:12" ht="15.75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</row>
    <row r="300" spans="2:12" ht="15.75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</row>
    <row r="301" spans="2:12" ht="15.75"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</row>
    <row r="302" spans="2:12" ht="15.75"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</row>
    <row r="303" spans="2:12" ht="15.75"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</row>
    <row r="304" spans="2:12" ht="15.75"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</row>
    <row r="305" spans="2:12" ht="15.75"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</row>
    <row r="306" spans="2:12" ht="15.75"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</row>
    <row r="307" spans="2:12" ht="15.75"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</row>
    <row r="308" spans="2:12" ht="15.75"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</row>
    <row r="309" spans="2:12" ht="15.75"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2:12" ht="15.75"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</row>
    <row r="311" spans="2:12" ht="15.75"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</row>
    <row r="312" spans="2:12" ht="15.75"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2:12" ht="15.75"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</row>
    <row r="314" spans="2:12" ht="15.75"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</row>
    <row r="315" spans="2:12" ht="15.75"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2:12" ht="15.75"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2:12" ht="15.75"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2:12" ht="15.75"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2:12" ht="15.75"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2:12" ht="15.75"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2:12" ht="15.75"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</row>
    <row r="322" spans="2:12" ht="15.75"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</row>
    <row r="323" spans="2:12" ht="15.75"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</row>
    <row r="324" spans="2:12" ht="15.75"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</row>
    <row r="325" spans="2:12" ht="15.75"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</row>
    <row r="326" spans="2:12" ht="15.75"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</row>
    <row r="327" spans="2:12" ht="15.75"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</row>
    <row r="328" spans="2:12" ht="15.75"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</row>
    <row r="329" spans="2:12" ht="15.75"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</row>
    <row r="330" spans="2:12" ht="15.75"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</row>
    <row r="331" spans="2:12" ht="15.75"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</row>
    <row r="332" spans="2:12" ht="15.75"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</row>
    <row r="333" spans="2:12" ht="15.75"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</row>
    <row r="334" spans="2:12" ht="15.75"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</row>
    <row r="335" spans="2:12" ht="15.75"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</row>
    <row r="336" spans="2:12" ht="15.75"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</row>
    <row r="337" spans="2:12" ht="15.75"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</row>
    <row r="338" spans="2:12" ht="15.75"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</row>
    <row r="339" spans="2:12" ht="15.75"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</row>
    <row r="340" spans="2:12" ht="15.75"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</row>
    <row r="341" spans="2:12" ht="15.75"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</row>
    <row r="342" spans="2:12" ht="15.75"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</row>
    <row r="343" spans="2:12" ht="15.75"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</row>
    <row r="344" spans="2:12" ht="15.75"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</row>
    <row r="345" spans="2:12" ht="15.75"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</row>
    <row r="346" spans="2:12" ht="15.75"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</row>
    <row r="347" spans="2:12" ht="15.75"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</row>
    <row r="348" spans="2:12" ht="15.75"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</row>
    <row r="349" spans="2:12" ht="15.75"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</row>
    <row r="350" spans="2:12" ht="15.75"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2:12" ht="15.75"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2:12" ht="15.75"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</row>
    <row r="353" spans="2:12" ht="15.75"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</row>
    <row r="354" spans="2:12" ht="15.75"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</row>
    <row r="355" spans="2:12" ht="15.75"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</row>
    <row r="356" spans="2:12" ht="15.75"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</row>
    <row r="357" spans="2:12" ht="15.75"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</row>
    <row r="358" spans="2:12" ht="15.75"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</row>
    <row r="359" spans="2:12" ht="15.75"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</row>
    <row r="360" spans="2:12" ht="15.75"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</row>
    <row r="361" spans="2:12" ht="15.75"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</row>
    <row r="362" spans="2:12" ht="15.75"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</row>
    <row r="363" spans="2:12" ht="15.75"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</row>
    <row r="364" spans="2:12" ht="15.75"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</row>
    <row r="365" spans="2:12" ht="15.75"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</row>
    <row r="366" spans="2:12" ht="15.75"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</row>
    <row r="367" spans="2:12" ht="15.75"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</row>
    <row r="368" spans="2:12" ht="15.75"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</row>
    <row r="369" spans="2:12" ht="15.75"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</row>
    <row r="370" spans="2:12" ht="15.75"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</row>
    <row r="371" spans="2:12" ht="15.75"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</row>
    <row r="372" spans="2:12" ht="15.75"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</row>
    <row r="373" spans="2:12" ht="15.75"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</row>
    <row r="374" spans="2:12" ht="15.75"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</row>
    <row r="375" spans="2:12" ht="15.75"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</row>
    <row r="376" spans="2:12" ht="15.75"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</row>
    <row r="377" spans="2:12" ht="15.75"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</row>
    <row r="378" spans="2:12" ht="15.75"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spans="2:12" ht="15.75"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</row>
    <row r="380" spans="2:12" ht="15.75"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</row>
    <row r="381" spans="2:12" ht="15.75"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</row>
    <row r="382" spans="2:12" ht="15.75"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</row>
    <row r="383" spans="2:12" ht="15.75"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</row>
    <row r="384" spans="2:12" ht="15.75"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</row>
    <row r="385" spans="2:12" ht="15.75"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</row>
    <row r="386" spans="2:12" ht="15.75"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2:12" ht="15.75"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</row>
    <row r="388" spans="2:12" ht="15.75"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2:12" ht="15.75"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2:12" ht="15.75"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2:12" ht="15.75"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2:12" ht="15.75"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2:12" ht="15.75"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2:12" ht="15.75"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2:12" ht="15.75"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2:12" ht="15.75"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</row>
    <row r="397" spans="2:12" ht="15.75"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</row>
    <row r="398" spans="2:12" ht="15.75"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</row>
    <row r="399" spans="2:12" ht="15.75"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</row>
    <row r="400" spans="2:12" ht="15.75"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</row>
    <row r="401" spans="2:12" ht="15.75"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</row>
    <row r="402" spans="2:12" ht="15.75"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</row>
    <row r="403" spans="2:12" ht="15.75"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</row>
    <row r="404" spans="2:12" ht="15.75"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</row>
    <row r="405" spans="2:12" ht="15.75"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</row>
    <row r="406" spans="2:12" ht="15.75"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</row>
    <row r="407" spans="2:12" ht="15.75"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</row>
    <row r="408" spans="2:12" ht="15.75"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</row>
    <row r="409" spans="2:12" ht="15.75"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</row>
    <row r="410" spans="2:12" ht="15.75"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</row>
    <row r="411" spans="2:12" ht="15.75"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</row>
    <row r="412" spans="2:12" ht="15.75"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</row>
    <row r="413" spans="2:12" ht="15.75"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</row>
    <row r="414" spans="2:12" ht="15.75"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</row>
    <row r="415" spans="2:12" ht="15.75"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</row>
    <row r="416" spans="2:12" ht="15.75"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</row>
    <row r="417" spans="2:12" ht="15.75"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</row>
    <row r="418" spans="2:12" ht="15.75"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</row>
    <row r="419" spans="2:12" ht="15.75"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</row>
    <row r="420" spans="2:12" ht="15.75"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</row>
    <row r="421" spans="2:12" ht="15.75"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</row>
    <row r="422" spans="2:12" ht="15.75"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</row>
    <row r="423" spans="2:12" ht="15.75"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</row>
    <row r="424" spans="2:12" ht="15.75"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</row>
    <row r="425" spans="2:12" ht="15.75"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</row>
    <row r="426" spans="2:12" ht="15.75"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</row>
    <row r="427" spans="2:12" ht="15.75"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</row>
    <row r="428" spans="2:12" ht="15.75"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</row>
    <row r="429" spans="2:12" ht="15.75"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</row>
    <row r="430" spans="2:12" ht="15.75"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</row>
    <row r="431" spans="2:12" ht="15.75"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</row>
    <row r="432" spans="2:12" ht="15.75"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</row>
    <row r="433" spans="2:12" ht="15.75"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</row>
    <row r="434" spans="2:12" ht="15.75"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</row>
    <row r="435" spans="2:12" ht="15.75"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</row>
    <row r="436" spans="2:12" ht="15.75"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</row>
    <row r="437" spans="2:12" ht="15.75"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</row>
    <row r="438" spans="2:12" ht="15.75"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</row>
    <row r="439" spans="2:12" ht="15.75"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</row>
    <row r="440" spans="2:12" ht="15.75"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</row>
    <row r="441" spans="2:12" ht="15.75"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</row>
    <row r="442" spans="2:12" ht="15.75"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</row>
    <row r="443" spans="2:12" ht="15.75"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</row>
    <row r="444" spans="2:12" ht="15.75"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</row>
    <row r="445" spans="2:12" ht="15.75"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</row>
    <row r="446" spans="2:12" ht="15.75"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</row>
    <row r="447" spans="2:12" ht="15.75"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</row>
    <row r="448" spans="2:12" ht="15.75"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</row>
    <row r="449" spans="2:12" ht="15.75"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</row>
    <row r="450" spans="2:12" ht="15.75"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</row>
    <row r="451" spans="2:12" ht="15.75"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</row>
    <row r="452" spans="2:12" ht="15.75"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</row>
    <row r="453" spans="2:12" ht="15.75"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</row>
    <row r="454" spans="2:12" ht="15.75"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</row>
    <row r="455" spans="2:12" ht="15.75"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</row>
    <row r="456" spans="2:12" ht="15.75"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</row>
    <row r="457" spans="2:12" ht="15.75"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</row>
    <row r="458" spans="2:12" ht="15.75"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</row>
    <row r="459" spans="2:12" ht="15.75"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</row>
    <row r="460" spans="2:12" ht="15.75"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</row>
    <row r="461" spans="2:12" ht="15.75"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</row>
    <row r="462" spans="2:12" ht="15.75"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</row>
    <row r="463" spans="2:12" ht="15.75"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</row>
    <row r="464" spans="2:12" ht="15.75"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</row>
    <row r="465" spans="2:12" ht="15.75"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</row>
    <row r="466" spans="2:12" ht="15.75"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</row>
    <row r="467" spans="2:12" ht="15.75"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</row>
    <row r="468" spans="2:12" ht="15.75"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</row>
    <row r="469" spans="2:12" ht="15.75"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</row>
    <row r="470" spans="2:12" ht="15.75"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</row>
    <row r="471" spans="2:12" ht="15.75"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</row>
    <row r="472" spans="2:12" ht="15.75"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</row>
    <row r="473" spans="2:12" ht="15.75"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</row>
    <row r="474" spans="2:12" ht="15.75"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</row>
    <row r="475" spans="2:12" ht="15.75"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</row>
    <row r="476" spans="2:12" ht="15.75"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</row>
    <row r="477" spans="2:12" ht="15.75"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</row>
    <row r="478" spans="2:12" ht="15.75"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</row>
    <row r="479" spans="2:12" ht="15.75"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</row>
    <row r="480" spans="2:12" ht="15.75"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</row>
    <row r="481" spans="2:12" ht="15.75"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</row>
    <row r="482" spans="2:12" ht="15.75"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</row>
    <row r="483" spans="2:12" ht="15.75"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</row>
    <row r="484" spans="2:12" ht="15.75"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</row>
    <row r="485" spans="2:12" ht="15.75"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</row>
    <row r="486" spans="2:12" ht="15.75"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</row>
    <row r="487" spans="2:12" ht="15.75"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</row>
    <row r="488" spans="2:12" ht="15.75"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</row>
    <row r="489" spans="2:12" ht="15.75"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</row>
    <row r="490" spans="2:12" ht="15.75"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</row>
    <row r="491" spans="2:12" ht="15.75"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</row>
    <row r="492" spans="2:12" ht="15.75"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</row>
    <row r="493" spans="2:12" ht="15.75"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</row>
    <row r="494" spans="2:12" ht="15.75"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</row>
    <row r="495" spans="2:12" ht="15.75"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</row>
    <row r="496" spans="2:12" ht="15.75"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</row>
    <row r="497" spans="2:12" ht="15.75"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</row>
    <row r="498" spans="2:12" ht="15.75"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</row>
    <row r="499" spans="2:12" ht="15.75"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</row>
    <row r="500" spans="2:12" ht="15.75"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</row>
    <row r="501" spans="2:12" ht="15.75"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</row>
    <row r="502" spans="2:12" ht="15.75"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</row>
    <row r="503" spans="2:12" ht="15.75"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</row>
    <row r="504" spans="2:12" ht="15.75"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</row>
    <row r="505" spans="2:12" ht="15.75"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</row>
    <row r="506" spans="2:12" ht="15.75"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</row>
    <row r="507" spans="2:12" ht="15.75"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</row>
    <row r="508" spans="2:12" ht="15.75"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</row>
    <row r="509" spans="2:12" ht="15.75"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</row>
    <row r="510" spans="2:12" ht="15.75"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</row>
    <row r="511" spans="2:12" ht="15.75"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</row>
    <row r="512" spans="2:12" ht="15.75"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</row>
    <row r="513" spans="2:12" ht="15.75"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</row>
    <row r="514" spans="2:12" ht="15.75"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</row>
    <row r="515" spans="2:12" ht="15.75"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</row>
    <row r="516" spans="2:12" ht="15.75"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</row>
    <row r="517" spans="2:12" ht="15.75"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</row>
    <row r="518" spans="2:12" ht="15.75"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</row>
    <row r="519" spans="2:12" ht="15.75"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</row>
    <row r="520" spans="2:12" ht="15.75"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</row>
    <row r="521" spans="2:12" ht="15.75"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</row>
    <row r="522" spans="2:12" ht="15.75"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</row>
    <row r="523" spans="2:12" ht="15.75"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</row>
    <row r="524" spans="2:12" ht="15.75"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</row>
    <row r="525" spans="2:12" ht="15.75"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</row>
    <row r="526" spans="2:12" ht="15.75"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</row>
    <row r="527" spans="2:12" ht="15.75"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</row>
  </sheetData>
  <sheetProtection/>
  <mergeCells count="6">
    <mergeCell ref="A1:J1"/>
    <mergeCell ref="A2:J2"/>
    <mergeCell ref="A3:A6"/>
    <mergeCell ref="B3:D3"/>
    <mergeCell ref="E3:G3"/>
    <mergeCell ref="H3:J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1"/>
  <sheetViews>
    <sheetView zoomScale="75" zoomScaleNormal="75" zoomScalePageLayoutView="0" workbookViewId="0" topLeftCell="A24">
      <selection activeCell="H26" sqref="H26"/>
    </sheetView>
  </sheetViews>
  <sheetFormatPr defaultColWidth="9.140625" defaultRowHeight="12.75"/>
  <cols>
    <col min="1" max="1" width="40.140625" style="45" customWidth="1"/>
    <col min="2" max="2" width="6.57421875" style="64" customWidth="1"/>
    <col min="3" max="3" width="15.7109375" style="1" customWidth="1"/>
    <col min="4" max="4" width="15.28125" style="1" customWidth="1"/>
    <col min="5" max="5" width="16.140625" style="1" customWidth="1"/>
    <col min="6" max="6" width="15.57421875" style="1" customWidth="1"/>
    <col min="7" max="7" width="6.421875" style="1" customWidth="1"/>
    <col min="8" max="8" width="15.7109375" style="1" customWidth="1"/>
    <col min="9" max="9" width="16.28125" style="1" customWidth="1"/>
    <col min="10" max="10" width="6.00390625" style="1" customWidth="1"/>
    <col min="11" max="11" width="15.28125" style="1" customWidth="1"/>
    <col min="12" max="12" width="15.421875" style="1" bestFit="1" customWidth="1"/>
    <col min="13" max="13" width="6.7109375" style="1" customWidth="1"/>
    <col min="14" max="14" width="13.00390625" style="1" customWidth="1"/>
    <col min="15" max="15" width="14.7109375" style="1" customWidth="1"/>
    <col min="16" max="16384" width="9.140625" style="1" customWidth="1"/>
  </cols>
  <sheetData>
    <row r="1" spans="1:13" ht="32.2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72"/>
      <c r="J1" s="72"/>
      <c r="K1" s="72"/>
      <c r="L1" s="72"/>
      <c r="M1" s="72"/>
    </row>
    <row r="2" spans="1:13" ht="18" customHeight="1">
      <c r="A2" s="134" t="s">
        <v>142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s="2" customFormat="1" ht="15.75" customHeight="1">
      <c r="A3" s="135" t="s">
        <v>2</v>
      </c>
      <c r="B3" s="52"/>
      <c r="C3" s="131" t="s">
        <v>3</v>
      </c>
      <c r="D3" s="131"/>
      <c r="E3" s="131"/>
      <c r="F3" s="131"/>
      <c r="G3" s="131"/>
      <c r="H3" s="132" t="s">
        <v>4</v>
      </c>
      <c r="I3" s="133"/>
      <c r="J3" s="133"/>
      <c r="K3" s="133" t="s">
        <v>5</v>
      </c>
      <c r="L3" s="133"/>
      <c r="M3" s="133"/>
    </row>
    <row r="4" spans="1:13" s="2" customFormat="1" ht="18" customHeight="1">
      <c r="A4" s="135"/>
      <c r="B4" s="55"/>
      <c r="C4" s="3" t="s">
        <v>6</v>
      </c>
      <c r="D4" s="136" t="s">
        <v>140</v>
      </c>
      <c r="E4" s="3" t="s">
        <v>7</v>
      </c>
      <c r="F4" s="136" t="s">
        <v>141</v>
      </c>
      <c r="G4" s="4" t="s">
        <v>8</v>
      </c>
      <c r="H4" s="5" t="s">
        <v>6</v>
      </c>
      <c r="I4" s="3" t="s">
        <v>7</v>
      </c>
      <c r="J4" s="4" t="s">
        <v>8</v>
      </c>
      <c r="K4" s="5" t="s">
        <v>6</v>
      </c>
      <c r="L4" s="3" t="s">
        <v>7</v>
      </c>
      <c r="M4" s="6" t="s">
        <v>8</v>
      </c>
    </row>
    <row r="5" spans="1:13" s="2" customFormat="1" ht="36" customHeight="1">
      <c r="A5" s="135"/>
      <c r="B5" s="56"/>
      <c r="C5" s="7" t="s">
        <v>9</v>
      </c>
      <c r="D5" s="137"/>
      <c r="E5" s="8" t="s">
        <v>138</v>
      </c>
      <c r="F5" s="137"/>
      <c r="G5" s="9" t="s">
        <v>11</v>
      </c>
      <c r="H5" s="10" t="s">
        <v>12</v>
      </c>
      <c r="I5" s="8" t="s">
        <v>138</v>
      </c>
      <c r="J5" s="9" t="s">
        <v>11</v>
      </c>
      <c r="K5" s="10" t="s">
        <v>12</v>
      </c>
      <c r="L5" s="8" t="s">
        <v>138</v>
      </c>
      <c r="M5" s="10" t="s">
        <v>11</v>
      </c>
    </row>
    <row r="6" spans="1:13" s="2" customFormat="1" ht="34.5" customHeight="1">
      <c r="A6" s="135"/>
      <c r="B6" s="57"/>
      <c r="C6" s="11" t="s">
        <v>13</v>
      </c>
      <c r="D6" s="138"/>
      <c r="E6" s="11"/>
      <c r="F6" s="138"/>
      <c r="G6" s="12" t="s">
        <v>14</v>
      </c>
      <c r="H6" s="13" t="s">
        <v>15</v>
      </c>
      <c r="I6" s="11"/>
      <c r="J6" s="12" t="s">
        <v>14</v>
      </c>
      <c r="K6" s="13" t="s">
        <v>15</v>
      </c>
      <c r="L6" s="11"/>
      <c r="M6" s="13" t="s">
        <v>14</v>
      </c>
    </row>
    <row r="7" spans="1:13" s="19" customFormat="1" ht="15" customHeight="1">
      <c r="A7" s="53">
        <v>1</v>
      </c>
      <c r="B7" s="58"/>
      <c r="C7" s="15">
        <v>2</v>
      </c>
      <c r="D7" s="15"/>
      <c r="E7" s="15">
        <v>3</v>
      </c>
      <c r="F7" s="15"/>
      <c r="G7" s="15">
        <v>4</v>
      </c>
      <c r="H7" s="16">
        <v>5</v>
      </c>
      <c r="I7" s="17">
        <v>6</v>
      </c>
      <c r="J7" s="18">
        <v>7</v>
      </c>
      <c r="K7" s="17">
        <v>8</v>
      </c>
      <c r="L7" s="17">
        <v>9</v>
      </c>
      <c r="M7" s="15">
        <v>10</v>
      </c>
    </row>
    <row r="8" spans="1:13" s="19" customFormat="1" ht="15" customHeight="1">
      <c r="A8" s="54" t="s">
        <v>101</v>
      </c>
      <c r="B8" s="59"/>
      <c r="C8" s="69"/>
      <c r="D8" s="69"/>
      <c r="E8" s="69"/>
      <c r="F8" s="69"/>
      <c r="G8" s="70"/>
      <c r="H8" s="17"/>
      <c r="I8" s="17"/>
      <c r="J8" s="18"/>
      <c r="K8" s="17"/>
      <c r="L8" s="17"/>
      <c r="M8" s="69"/>
    </row>
    <row r="9" spans="1:15" s="25" customFormat="1" ht="15.75">
      <c r="A9" s="20" t="s">
        <v>16</v>
      </c>
      <c r="B9" s="60"/>
      <c r="C9" s="48">
        <f>SUM(C11:C16)</f>
        <v>127612000</v>
      </c>
      <c r="D9" s="48">
        <f>SUM(D11:D16)</f>
        <v>0</v>
      </c>
      <c r="E9" s="48">
        <f aca="true" t="shared" si="0" ref="E9:L9">SUM(E11:E16)</f>
        <v>132786929.59</v>
      </c>
      <c r="F9" s="48">
        <f t="shared" si="0"/>
        <v>0</v>
      </c>
      <c r="G9" s="79">
        <f>E9/C9*100</f>
        <v>104.0552060856346</v>
      </c>
      <c r="H9" s="48">
        <f t="shared" si="0"/>
        <v>102946000</v>
      </c>
      <c r="I9" s="48">
        <f t="shared" si="0"/>
        <v>107389198.20000002</v>
      </c>
      <c r="J9" s="79">
        <f>I9/H9*100</f>
        <v>104.31604744234843</v>
      </c>
      <c r="K9" s="48">
        <f t="shared" si="0"/>
        <v>24666000</v>
      </c>
      <c r="L9" s="48">
        <f t="shared" si="0"/>
        <v>25397731.390000004</v>
      </c>
      <c r="M9" s="79">
        <f>L9/K9*100</f>
        <v>102.9665587853726</v>
      </c>
      <c r="N9" s="24"/>
      <c r="O9" s="24"/>
    </row>
    <row r="10" spans="1:15" ht="15.75">
      <c r="A10" s="26" t="s">
        <v>17</v>
      </c>
      <c r="B10" s="47"/>
      <c r="C10" s="49"/>
      <c r="D10" s="49"/>
      <c r="E10" s="49"/>
      <c r="F10" s="49"/>
      <c r="G10" s="79"/>
      <c r="H10" s="49"/>
      <c r="I10" s="49"/>
      <c r="J10" s="79"/>
      <c r="K10" s="49"/>
      <c r="L10" s="49"/>
      <c r="M10" s="79"/>
      <c r="N10" s="29"/>
      <c r="O10" s="29"/>
    </row>
    <row r="11" spans="1:15" ht="15.75">
      <c r="A11" s="26" t="s">
        <v>102</v>
      </c>
      <c r="B11" s="77">
        <v>10100</v>
      </c>
      <c r="C11" s="49">
        <f aca="true" t="shared" si="1" ref="C11:C16">H11+K11</f>
        <v>101544000</v>
      </c>
      <c r="D11" s="49"/>
      <c r="E11" s="49">
        <f aca="true" t="shared" si="2" ref="E11:E16">I11+L11</f>
        <v>106639439.9</v>
      </c>
      <c r="F11" s="49"/>
      <c r="G11" s="79">
        <f aca="true" t="shared" si="3" ref="G11:G73">E11/C11*100</f>
        <v>105.0179625581029</v>
      </c>
      <c r="H11" s="71">
        <v>84333000</v>
      </c>
      <c r="I11" s="49">
        <v>88564958.39</v>
      </c>
      <c r="J11" s="79">
        <f aca="true" t="shared" si="4" ref="J11:J73">I11/H11*100</f>
        <v>105.01815231285498</v>
      </c>
      <c r="K11" s="71">
        <v>17211000</v>
      </c>
      <c r="L11" s="49">
        <v>18074481.51</v>
      </c>
      <c r="M11" s="79">
        <f aca="true" t="shared" si="5" ref="M11:M73">L11/K11*100</f>
        <v>105.01703276974028</v>
      </c>
      <c r="N11" s="29"/>
      <c r="O11" s="29"/>
    </row>
    <row r="12" spans="1:15" ht="15.75">
      <c r="A12" s="26" t="s">
        <v>103</v>
      </c>
      <c r="B12" s="77">
        <v>10500</v>
      </c>
      <c r="C12" s="49">
        <f t="shared" si="1"/>
        <v>12630000</v>
      </c>
      <c r="D12" s="49"/>
      <c r="E12" s="49">
        <f t="shared" si="2"/>
        <v>12672846.55</v>
      </c>
      <c r="F12" s="49"/>
      <c r="G12" s="79">
        <f t="shared" si="3"/>
        <v>100.33924425969913</v>
      </c>
      <c r="H12" s="49">
        <v>12613000</v>
      </c>
      <c r="I12" s="49">
        <v>12655113.73</v>
      </c>
      <c r="J12" s="79">
        <f t="shared" si="4"/>
        <v>100.33389146119085</v>
      </c>
      <c r="K12" s="49">
        <v>17000</v>
      </c>
      <c r="L12" s="49">
        <v>17732.82</v>
      </c>
      <c r="M12" s="79">
        <f t="shared" si="5"/>
        <v>104.31070588235293</v>
      </c>
      <c r="N12" s="29"/>
      <c r="O12" s="29"/>
    </row>
    <row r="13" spans="1:15" ht="15.75" customHeight="1">
      <c r="A13" s="26" t="s">
        <v>116</v>
      </c>
      <c r="B13" s="77">
        <v>10601</v>
      </c>
      <c r="C13" s="49">
        <f t="shared" si="1"/>
        <v>890000</v>
      </c>
      <c r="D13" s="49"/>
      <c r="E13" s="49">
        <f t="shared" si="2"/>
        <v>832871.1</v>
      </c>
      <c r="F13" s="49"/>
      <c r="G13" s="79">
        <f t="shared" si="3"/>
        <v>93.58102247191012</v>
      </c>
      <c r="H13" s="71">
        <v>0</v>
      </c>
      <c r="I13" s="49"/>
      <c r="J13" s="79"/>
      <c r="K13" s="71">
        <v>890000</v>
      </c>
      <c r="L13" s="49">
        <v>832871.1</v>
      </c>
      <c r="M13" s="79">
        <f t="shared" si="5"/>
        <v>93.58102247191012</v>
      </c>
      <c r="N13" s="29"/>
      <c r="O13" s="29"/>
    </row>
    <row r="14" spans="1:15" ht="15.75">
      <c r="A14" s="26" t="s">
        <v>22</v>
      </c>
      <c r="B14" s="77">
        <v>10606</v>
      </c>
      <c r="C14" s="49">
        <f t="shared" si="1"/>
        <v>6454000</v>
      </c>
      <c r="D14" s="49"/>
      <c r="E14" s="49">
        <f t="shared" si="2"/>
        <v>6376163.96</v>
      </c>
      <c r="F14" s="49"/>
      <c r="G14" s="79">
        <f t="shared" si="3"/>
        <v>98.79398760458629</v>
      </c>
      <c r="H14" s="71">
        <v>0</v>
      </c>
      <c r="I14" s="49"/>
      <c r="J14" s="79"/>
      <c r="K14" s="71">
        <v>6454000</v>
      </c>
      <c r="L14" s="49">
        <v>6376163.96</v>
      </c>
      <c r="M14" s="79">
        <f t="shared" si="5"/>
        <v>98.79398760458629</v>
      </c>
      <c r="N14" s="29"/>
      <c r="O14" s="29"/>
    </row>
    <row r="15" spans="1:15" ht="15.75">
      <c r="A15" s="26" t="s">
        <v>104</v>
      </c>
      <c r="B15" s="77">
        <v>10800</v>
      </c>
      <c r="C15" s="49">
        <f t="shared" si="1"/>
        <v>6094000</v>
      </c>
      <c r="D15" s="49"/>
      <c r="E15" s="49">
        <f t="shared" si="2"/>
        <v>6250136.29</v>
      </c>
      <c r="F15" s="49"/>
      <c r="G15" s="79">
        <f t="shared" si="3"/>
        <v>102.5621314407614</v>
      </c>
      <c r="H15" s="71">
        <v>6000000</v>
      </c>
      <c r="I15" s="49">
        <v>6153654.29</v>
      </c>
      <c r="J15" s="79">
        <f t="shared" si="4"/>
        <v>102.56090483333334</v>
      </c>
      <c r="K15" s="71">
        <v>94000</v>
      </c>
      <c r="L15" s="49">
        <v>96482</v>
      </c>
      <c r="M15" s="79">
        <f t="shared" si="5"/>
        <v>102.6404255319149</v>
      </c>
      <c r="N15" s="29"/>
      <c r="O15" s="29"/>
    </row>
    <row r="16" spans="1:15" ht="63">
      <c r="A16" s="26" t="s">
        <v>24</v>
      </c>
      <c r="B16" s="77">
        <v>10900</v>
      </c>
      <c r="C16" s="49">
        <f t="shared" si="1"/>
        <v>0</v>
      </c>
      <c r="D16" s="49"/>
      <c r="E16" s="49">
        <f t="shared" si="2"/>
        <v>15471.79</v>
      </c>
      <c r="F16" s="49"/>
      <c r="G16" s="79"/>
      <c r="H16" s="49"/>
      <c r="I16" s="49">
        <v>15471.79</v>
      </c>
      <c r="J16" s="79"/>
      <c r="K16" s="49"/>
      <c r="L16" s="49"/>
      <c r="M16" s="79"/>
      <c r="N16" s="29"/>
      <c r="O16" s="29"/>
    </row>
    <row r="17" spans="1:15" s="25" customFormat="1" ht="15.75">
      <c r="A17" s="20" t="s">
        <v>25</v>
      </c>
      <c r="B17" s="78"/>
      <c r="C17" s="48">
        <f>C19+C21+C22+C23+C24+C25</f>
        <v>35293629</v>
      </c>
      <c r="D17" s="48">
        <f>D19+D21+D22+D23+D24+D25</f>
        <v>348750</v>
      </c>
      <c r="E17" s="48">
        <f>E19+E21+E22+E23+E24+E25</f>
        <v>34976915.99</v>
      </c>
      <c r="F17" s="48">
        <f>F19+F21+F22+F23+F24+F25</f>
        <v>348750</v>
      </c>
      <c r="G17" s="79">
        <f t="shared" si="3"/>
        <v>99.10263404763506</v>
      </c>
      <c r="H17" s="48">
        <f>H19+H21+H22+H23+H24+H25</f>
        <v>28878329</v>
      </c>
      <c r="I17" s="48">
        <f>I19+I21+I22+I23+I24+I25</f>
        <v>28651606.54</v>
      </c>
      <c r="J17" s="79">
        <f t="shared" si="4"/>
        <v>99.21490450503559</v>
      </c>
      <c r="K17" s="48">
        <f>SUM(K19:K25)</f>
        <v>6764050</v>
      </c>
      <c r="L17" s="48">
        <f>SUM(L19:L25)</f>
        <v>6674059.45</v>
      </c>
      <c r="M17" s="79">
        <f t="shared" si="5"/>
        <v>98.66957591975222</v>
      </c>
      <c r="N17" s="24"/>
      <c r="O17" s="24"/>
    </row>
    <row r="18" spans="1:15" ht="15.75">
      <c r="A18" s="26" t="s">
        <v>17</v>
      </c>
      <c r="B18" s="77"/>
      <c r="C18" s="49"/>
      <c r="D18" s="49"/>
      <c r="E18" s="49"/>
      <c r="F18" s="49"/>
      <c r="G18" s="79"/>
      <c r="H18" s="49"/>
      <c r="I18" s="49"/>
      <c r="J18" s="79"/>
      <c r="K18" s="49"/>
      <c r="L18" s="49"/>
      <c r="M18" s="79"/>
      <c r="N18" s="29"/>
      <c r="O18" s="29"/>
    </row>
    <row r="19" spans="1:15" ht="63">
      <c r="A19" s="26" t="s">
        <v>26</v>
      </c>
      <c r="B19" s="77">
        <v>11100</v>
      </c>
      <c r="C19" s="49">
        <f>H19+K19-I20</f>
        <v>10647250</v>
      </c>
      <c r="D19" s="49">
        <v>348750</v>
      </c>
      <c r="E19" s="49">
        <f>I19+L19-I20</f>
        <v>10482867.89</v>
      </c>
      <c r="F19" s="49">
        <v>348750</v>
      </c>
      <c r="G19" s="79">
        <f t="shared" si="3"/>
        <v>98.45610735166358</v>
      </c>
      <c r="H19" s="71">
        <v>7031000</v>
      </c>
      <c r="I19" s="49">
        <v>6966737.87</v>
      </c>
      <c r="J19" s="79">
        <f t="shared" si="4"/>
        <v>99.08601720950078</v>
      </c>
      <c r="K19" s="71">
        <v>3965000</v>
      </c>
      <c r="L19" s="49">
        <v>3864880.02</v>
      </c>
      <c r="M19" s="79">
        <f t="shared" si="5"/>
        <v>97.47490592686002</v>
      </c>
      <c r="N19" s="29"/>
      <c r="O19" s="29"/>
    </row>
    <row r="20" spans="1:15" ht="94.5">
      <c r="A20" s="73" t="s">
        <v>139</v>
      </c>
      <c r="B20" s="77">
        <v>11103</v>
      </c>
      <c r="C20" s="49">
        <v>1250</v>
      </c>
      <c r="D20" s="49">
        <v>348750</v>
      </c>
      <c r="E20" s="49">
        <v>1250</v>
      </c>
      <c r="F20" s="49">
        <v>348750</v>
      </c>
      <c r="G20" s="79"/>
      <c r="H20" s="71">
        <v>350000</v>
      </c>
      <c r="I20" s="49">
        <v>348750</v>
      </c>
      <c r="J20" s="79"/>
      <c r="K20" s="71"/>
      <c r="L20" s="49"/>
      <c r="M20" s="79"/>
      <c r="N20" s="29"/>
      <c r="O20" s="29"/>
    </row>
    <row r="21" spans="1:15" ht="31.5">
      <c r="A21" s="26" t="s">
        <v>27</v>
      </c>
      <c r="B21" s="77">
        <v>11200</v>
      </c>
      <c r="C21" s="49">
        <f>H21+K21</f>
        <v>945000</v>
      </c>
      <c r="D21" s="49"/>
      <c r="E21" s="49">
        <f>I21+L21</f>
        <v>908467.6</v>
      </c>
      <c r="F21" s="49"/>
      <c r="G21" s="79">
        <f t="shared" si="3"/>
        <v>96.13413756613757</v>
      </c>
      <c r="H21" s="49">
        <v>945000</v>
      </c>
      <c r="I21" s="49">
        <v>908467.6</v>
      </c>
      <c r="J21" s="79">
        <f t="shared" si="4"/>
        <v>96.13413756613757</v>
      </c>
      <c r="K21" s="49">
        <v>0</v>
      </c>
      <c r="L21" s="49"/>
      <c r="M21" s="79"/>
      <c r="N21" s="29"/>
      <c r="O21" s="29"/>
    </row>
    <row r="22" spans="1:15" ht="31.5" customHeight="1">
      <c r="A22" s="26" t="s">
        <v>105</v>
      </c>
      <c r="B22" s="77">
        <v>11300</v>
      </c>
      <c r="C22" s="49">
        <f>H22+K22</f>
        <v>12363329</v>
      </c>
      <c r="D22" s="49"/>
      <c r="E22" s="49">
        <f>I22+L22</f>
        <v>12032631.27</v>
      </c>
      <c r="F22" s="49"/>
      <c r="G22" s="79">
        <f t="shared" si="3"/>
        <v>97.32517245152984</v>
      </c>
      <c r="H22" s="49">
        <v>11210329</v>
      </c>
      <c r="I22" s="49">
        <v>10924519.58</v>
      </c>
      <c r="J22" s="79">
        <f t="shared" si="4"/>
        <v>97.45048142654868</v>
      </c>
      <c r="K22" s="49">
        <v>1153000</v>
      </c>
      <c r="L22" s="49">
        <v>1108111.69</v>
      </c>
      <c r="M22" s="79">
        <f t="shared" si="5"/>
        <v>96.1068248048569</v>
      </c>
      <c r="N22" s="29"/>
      <c r="O22" s="29"/>
    </row>
    <row r="23" spans="1:15" ht="31.5">
      <c r="A23" s="26" t="s">
        <v>31</v>
      </c>
      <c r="B23" s="77">
        <v>11400</v>
      </c>
      <c r="C23" s="49">
        <f>H23+K23</f>
        <v>7418050</v>
      </c>
      <c r="D23" s="49"/>
      <c r="E23" s="49">
        <f>I23+L23</f>
        <v>7448097.7</v>
      </c>
      <c r="F23" s="49"/>
      <c r="G23" s="79">
        <f t="shared" si="3"/>
        <v>100.40506197720424</v>
      </c>
      <c r="H23" s="49">
        <v>6005000</v>
      </c>
      <c r="I23" s="49">
        <v>6022727.24</v>
      </c>
      <c r="J23" s="79">
        <f t="shared" si="4"/>
        <v>100.29520799333889</v>
      </c>
      <c r="K23" s="49">
        <v>1413050</v>
      </c>
      <c r="L23" s="49">
        <v>1425370.46</v>
      </c>
      <c r="M23" s="79">
        <f t="shared" si="5"/>
        <v>100.87190545274407</v>
      </c>
      <c r="N23" s="29"/>
      <c r="O23" s="29"/>
    </row>
    <row r="24" spans="1:15" ht="31.5">
      <c r="A24" s="26" t="s">
        <v>33</v>
      </c>
      <c r="B24" s="77">
        <v>11600</v>
      </c>
      <c r="C24" s="49">
        <f>H24+K24</f>
        <v>3747000</v>
      </c>
      <c r="D24" s="49"/>
      <c r="E24" s="49">
        <f>I24+L24</f>
        <v>3712483.11</v>
      </c>
      <c r="F24" s="49"/>
      <c r="G24" s="79">
        <f t="shared" si="3"/>
        <v>99.0788126501201</v>
      </c>
      <c r="H24" s="49">
        <v>3687000</v>
      </c>
      <c r="I24" s="49">
        <v>3652483.11</v>
      </c>
      <c r="J24" s="79">
        <f t="shared" si="4"/>
        <v>99.06382180634662</v>
      </c>
      <c r="K24" s="49">
        <v>60000</v>
      </c>
      <c r="L24" s="49">
        <v>60000</v>
      </c>
      <c r="M24" s="79"/>
      <c r="N24" s="29"/>
      <c r="O24" s="29"/>
    </row>
    <row r="25" spans="1:15" ht="15.75">
      <c r="A25" s="26" t="s">
        <v>34</v>
      </c>
      <c r="B25" s="77">
        <v>11700</v>
      </c>
      <c r="C25" s="49">
        <f>H25+K25</f>
        <v>173000</v>
      </c>
      <c r="D25" s="49"/>
      <c r="E25" s="49">
        <f>I25+L25</f>
        <v>392368.42000000004</v>
      </c>
      <c r="F25" s="49"/>
      <c r="G25" s="79"/>
      <c r="H25" s="49">
        <v>0</v>
      </c>
      <c r="I25" s="49">
        <v>176671.14</v>
      </c>
      <c r="J25" s="79"/>
      <c r="K25" s="49">
        <v>173000</v>
      </c>
      <c r="L25" s="49">
        <v>215697.28</v>
      </c>
      <c r="M25" s="79"/>
      <c r="N25" s="29"/>
      <c r="O25" s="29"/>
    </row>
    <row r="26" spans="1:15" s="25" customFormat="1" ht="15.75">
      <c r="A26" s="20" t="s">
        <v>38</v>
      </c>
      <c r="B26" s="78"/>
      <c r="C26" s="48">
        <f>C9+C17</f>
        <v>162905629</v>
      </c>
      <c r="D26" s="48">
        <f>D17+D9</f>
        <v>348750</v>
      </c>
      <c r="E26" s="48">
        <f>E9+E17</f>
        <v>167763845.58</v>
      </c>
      <c r="F26" s="48">
        <f>F17+F9</f>
        <v>348750</v>
      </c>
      <c r="G26" s="79">
        <f t="shared" si="3"/>
        <v>102.98222756931254</v>
      </c>
      <c r="H26" s="48">
        <f>H9+H17</f>
        <v>131824329</v>
      </c>
      <c r="I26" s="48">
        <f>I9+I17</f>
        <v>136040804.74</v>
      </c>
      <c r="J26" s="79">
        <f t="shared" si="4"/>
        <v>103.19855657296766</v>
      </c>
      <c r="K26" s="48">
        <f>K9+K17</f>
        <v>31430050</v>
      </c>
      <c r="L26" s="48">
        <f>L9+L17</f>
        <v>32071790.840000004</v>
      </c>
      <c r="M26" s="79">
        <f t="shared" si="5"/>
        <v>102.04180661500699</v>
      </c>
      <c r="N26" s="24"/>
      <c r="O26" s="24"/>
    </row>
    <row r="27" spans="1:15" s="25" customFormat="1" ht="31.5">
      <c r="A27" s="20" t="s">
        <v>39</v>
      </c>
      <c r="B27" s="78"/>
      <c r="C27" s="48">
        <f>C29+C34+C35+C38</f>
        <v>570287033</v>
      </c>
      <c r="D27" s="51">
        <f>D31+D34+D35+D38</f>
        <v>150753598</v>
      </c>
      <c r="E27" s="51">
        <f>E29+E34+E35+E38</f>
        <v>561646627.8199999</v>
      </c>
      <c r="F27" s="51">
        <f>F31+F34+F35+F38</f>
        <v>142357485</v>
      </c>
      <c r="G27" s="79">
        <f t="shared" si="3"/>
        <v>98.484902394756</v>
      </c>
      <c r="H27" s="48">
        <f>H29+H34+H35+H38</f>
        <v>570761282</v>
      </c>
      <c r="I27" s="48">
        <f>I29+I34+I35+I38</f>
        <v>562120876.8199999</v>
      </c>
      <c r="J27" s="79">
        <f t="shared" si="4"/>
        <v>98.48616129851638</v>
      </c>
      <c r="K27" s="48">
        <f>K29+K34+K35+K38</f>
        <v>150279349</v>
      </c>
      <c r="L27" s="48">
        <f>L29+L34+L35+L38</f>
        <v>141883236</v>
      </c>
      <c r="M27" s="79">
        <f t="shared" si="5"/>
        <v>94.41299615957213</v>
      </c>
      <c r="N27" s="24"/>
      <c r="O27" s="24"/>
    </row>
    <row r="28" spans="1:15" ht="15.75">
      <c r="A28" s="26" t="s">
        <v>17</v>
      </c>
      <c r="B28" s="77"/>
      <c r="C28" s="49"/>
      <c r="D28" s="49"/>
      <c r="E28" s="49"/>
      <c r="F28" s="49"/>
      <c r="G28" s="79"/>
      <c r="H28" s="49"/>
      <c r="I28" s="49"/>
      <c r="J28" s="79"/>
      <c r="K28" s="49"/>
      <c r="L28" s="49"/>
      <c r="M28" s="79"/>
      <c r="N28" s="29"/>
      <c r="O28" s="29"/>
    </row>
    <row r="29" spans="1:15" s="25" customFormat="1" ht="15.75">
      <c r="A29" s="20" t="s">
        <v>40</v>
      </c>
      <c r="B29" s="77">
        <v>20201</v>
      </c>
      <c r="C29" s="48">
        <f>SUM(C30:C33)</f>
        <v>55160000</v>
      </c>
      <c r="D29" s="48"/>
      <c r="E29" s="48">
        <f>SUM(E30:E33)</f>
        <v>55160000</v>
      </c>
      <c r="F29" s="48">
        <f>F30+F31+F32+F33</f>
        <v>51604000</v>
      </c>
      <c r="G29" s="79">
        <f t="shared" si="3"/>
        <v>100</v>
      </c>
      <c r="H29" s="48">
        <f>SUM(H30:H33)</f>
        <v>55160000</v>
      </c>
      <c r="I29" s="48">
        <f>SUM(I30:I33)</f>
        <v>55160000</v>
      </c>
      <c r="J29" s="79">
        <f t="shared" si="4"/>
        <v>100</v>
      </c>
      <c r="K29" s="48">
        <f>SUM(K30:K33)</f>
        <v>51604000</v>
      </c>
      <c r="L29" s="48">
        <f>SUM(L30:L33)</f>
        <v>51604000</v>
      </c>
      <c r="M29" s="79">
        <f t="shared" si="5"/>
        <v>100</v>
      </c>
      <c r="N29" s="24"/>
      <c r="O29" s="24"/>
    </row>
    <row r="30" spans="1:15" ht="31.5">
      <c r="A30" s="26" t="s">
        <v>41</v>
      </c>
      <c r="B30" s="77"/>
      <c r="C30" s="49">
        <f>H30</f>
        <v>55160000</v>
      </c>
      <c r="D30" s="49"/>
      <c r="E30" s="49">
        <f aca="true" t="shared" si="6" ref="E30:E37">I30</f>
        <v>55160000</v>
      </c>
      <c r="F30" s="49"/>
      <c r="G30" s="79">
        <f t="shared" si="3"/>
        <v>100</v>
      </c>
      <c r="H30" s="49">
        <v>55160000</v>
      </c>
      <c r="I30" s="49">
        <v>55160000</v>
      </c>
      <c r="J30" s="79">
        <f t="shared" si="4"/>
        <v>100</v>
      </c>
      <c r="K30" s="49"/>
      <c r="L30" s="49"/>
      <c r="M30" s="79"/>
      <c r="N30" s="29"/>
      <c r="O30" s="29"/>
    </row>
    <row r="31" spans="1:15" ht="47.25">
      <c r="A31" s="26" t="s">
        <v>42</v>
      </c>
      <c r="B31" s="77"/>
      <c r="C31" s="49">
        <f>H31</f>
        <v>0</v>
      </c>
      <c r="D31" s="49">
        <v>51604000</v>
      </c>
      <c r="E31" s="49">
        <f t="shared" si="6"/>
        <v>0</v>
      </c>
      <c r="F31" s="49">
        <v>51604000</v>
      </c>
      <c r="G31" s="79"/>
      <c r="H31" s="49"/>
      <c r="I31" s="49"/>
      <c r="J31" s="79"/>
      <c r="K31" s="49">
        <v>51604000</v>
      </c>
      <c r="L31" s="49">
        <v>51604000</v>
      </c>
      <c r="M31" s="79">
        <f t="shared" si="5"/>
        <v>100</v>
      </c>
      <c r="N31" s="29"/>
      <c r="O31" s="29"/>
    </row>
    <row r="32" spans="1:15" ht="47.25">
      <c r="A32" s="26" t="s">
        <v>43</v>
      </c>
      <c r="B32" s="77"/>
      <c r="C32" s="49">
        <f>H32</f>
        <v>0</v>
      </c>
      <c r="D32" s="49"/>
      <c r="E32" s="49">
        <f t="shared" si="6"/>
        <v>0</v>
      </c>
      <c r="F32" s="49"/>
      <c r="G32" s="79"/>
      <c r="H32" s="49"/>
      <c r="I32" s="49"/>
      <c r="J32" s="79"/>
      <c r="K32" s="49"/>
      <c r="L32" s="49"/>
      <c r="M32" s="79"/>
      <c r="N32" s="29"/>
      <c r="O32" s="29"/>
    </row>
    <row r="33" spans="1:15" ht="33" customHeight="1">
      <c r="A33" s="26" t="s">
        <v>44</v>
      </c>
      <c r="B33" s="77"/>
      <c r="C33" s="49">
        <f>H33</f>
        <v>0</v>
      </c>
      <c r="D33" s="49"/>
      <c r="E33" s="49">
        <f t="shared" si="6"/>
        <v>0</v>
      </c>
      <c r="F33" s="49"/>
      <c r="G33" s="79"/>
      <c r="H33" s="49"/>
      <c r="I33" s="49"/>
      <c r="J33" s="79"/>
      <c r="K33" s="49"/>
      <c r="L33" s="49"/>
      <c r="M33" s="79"/>
      <c r="N33" s="29"/>
      <c r="O33" s="29"/>
    </row>
    <row r="34" spans="1:15" s="25" customFormat="1" ht="15.75">
      <c r="A34" s="20" t="s">
        <v>45</v>
      </c>
      <c r="B34" s="77">
        <v>20202</v>
      </c>
      <c r="C34" s="48">
        <f>H34</f>
        <v>79925760</v>
      </c>
      <c r="D34" s="75">
        <v>36038899</v>
      </c>
      <c r="E34" s="48">
        <f t="shared" si="6"/>
        <v>79825782</v>
      </c>
      <c r="F34" s="48">
        <v>27642786</v>
      </c>
      <c r="G34" s="79">
        <f t="shared" si="3"/>
        <v>99.87491141779572</v>
      </c>
      <c r="H34" s="48">
        <v>79925760</v>
      </c>
      <c r="I34" s="48">
        <v>79825782</v>
      </c>
      <c r="J34" s="79">
        <f t="shared" si="4"/>
        <v>99.87491141779572</v>
      </c>
      <c r="K34" s="48">
        <v>36038899</v>
      </c>
      <c r="L34" s="48">
        <v>27642786</v>
      </c>
      <c r="M34" s="79">
        <f t="shared" si="5"/>
        <v>76.70263733639587</v>
      </c>
      <c r="N34" s="24"/>
      <c r="O34" s="24"/>
    </row>
    <row r="35" spans="1:15" s="25" customFormat="1" ht="15.75">
      <c r="A35" s="20" t="s">
        <v>52</v>
      </c>
      <c r="B35" s="77">
        <v>20203</v>
      </c>
      <c r="C35" s="48">
        <f>SUM(C36:C37)</f>
        <v>352119673</v>
      </c>
      <c r="D35" s="48">
        <f>D36+D37</f>
        <v>62636450</v>
      </c>
      <c r="E35" s="48">
        <f t="shared" si="6"/>
        <v>343579245.82</v>
      </c>
      <c r="F35" s="48">
        <f>F36+F37</f>
        <v>62636450</v>
      </c>
      <c r="G35" s="79">
        <f t="shared" si="3"/>
        <v>97.57456687743772</v>
      </c>
      <c r="H35" s="48">
        <v>352119673</v>
      </c>
      <c r="I35" s="48">
        <v>343579245.82</v>
      </c>
      <c r="J35" s="79">
        <f t="shared" si="4"/>
        <v>97.57456687743772</v>
      </c>
      <c r="K35" s="48">
        <f>SUM(K36:K37)</f>
        <v>62636450</v>
      </c>
      <c r="L35" s="48">
        <v>62636450</v>
      </c>
      <c r="M35" s="79">
        <f t="shared" si="5"/>
        <v>100</v>
      </c>
      <c r="N35" s="24"/>
      <c r="O35" s="24"/>
    </row>
    <row r="36" spans="1:15" ht="63">
      <c r="A36" s="26" t="s">
        <v>124</v>
      </c>
      <c r="B36" s="77"/>
      <c r="C36" s="49">
        <f>H36</f>
        <v>34569900</v>
      </c>
      <c r="D36" s="49">
        <v>696800</v>
      </c>
      <c r="E36" s="49">
        <f t="shared" si="6"/>
        <v>32875500</v>
      </c>
      <c r="F36" s="49">
        <v>696800</v>
      </c>
      <c r="G36" s="79">
        <f t="shared" si="3"/>
        <v>95.09862626157437</v>
      </c>
      <c r="H36" s="49">
        <v>34569900</v>
      </c>
      <c r="I36" s="49">
        <v>32875500</v>
      </c>
      <c r="J36" s="79"/>
      <c r="K36" s="49">
        <v>696800</v>
      </c>
      <c r="L36" s="49">
        <v>696800</v>
      </c>
      <c r="M36" s="79">
        <f t="shared" si="5"/>
        <v>100</v>
      </c>
      <c r="N36" s="29"/>
      <c r="O36" s="29"/>
    </row>
    <row r="37" spans="1:15" ht="30.75" customHeight="1">
      <c r="A37" s="26" t="s">
        <v>54</v>
      </c>
      <c r="B37" s="77"/>
      <c r="C37" s="49">
        <f>H37</f>
        <v>317549773</v>
      </c>
      <c r="D37" s="49">
        <v>61939650</v>
      </c>
      <c r="E37" s="49">
        <f t="shared" si="6"/>
        <v>310703745.82</v>
      </c>
      <c r="F37" s="49">
        <v>61939650</v>
      </c>
      <c r="G37" s="79">
        <f t="shared" si="3"/>
        <v>97.84410893595569</v>
      </c>
      <c r="H37" s="71">
        <f>H35-H36</f>
        <v>317549773</v>
      </c>
      <c r="I37" s="71">
        <f>I35-I36</f>
        <v>310703745.82</v>
      </c>
      <c r="J37" s="79">
        <f t="shared" si="4"/>
        <v>97.84410893595569</v>
      </c>
      <c r="K37" s="49">
        <v>61939650</v>
      </c>
      <c r="L37" s="49">
        <v>61939650</v>
      </c>
      <c r="M37" s="79">
        <f t="shared" si="5"/>
        <v>100</v>
      </c>
      <c r="N37" s="29"/>
      <c r="O37" s="29"/>
    </row>
    <row r="38" spans="1:15" s="25" customFormat="1" ht="31.5">
      <c r="A38" s="20" t="s">
        <v>55</v>
      </c>
      <c r="B38" s="77">
        <v>20204</v>
      </c>
      <c r="C38" s="48">
        <f>SUM(C39:C41)</f>
        <v>83081600</v>
      </c>
      <c r="D38" s="48">
        <v>474249</v>
      </c>
      <c r="E38" s="48">
        <f>SUM(E39:E41)</f>
        <v>83081600</v>
      </c>
      <c r="F38" s="48">
        <v>474249</v>
      </c>
      <c r="G38" s="79">
        <f t="shared" si="3"/>
        <v>100</v>
      </c>
      <c r="H38" s="48">
        <f>SUM(H39:H41)</f>
        <v>83555849</v>
      </c>
      <c r="I38" s="48">
        <f>SUM(I39:I41)</f>
        <v>83555849</v>
      </c>
      <c r="J38" s="79">
        <f t="shared" si="4"/>
        <v>100</v>
      </c>
      <c r="K38" s="48">
        <f>SUM(K39:K41)</f>
        <v>0</v>
      </c>
      <c r="L38" s="48">
        <f>SUM(L39:L41)</f>
        <v>0</v>
      </c>
      <c r="M38" s="79">
        <v>0</v>
      </c>
      <c r="N38" s="24"/>
      <c r="O38" s="24"/>
    </row>
    <row r="39" spans="1:15" ht="47.25">
      <c r="A39" s="26" t="s">
        <v>56</v>
      </c>
      <c r="B39" s="77"/>
      <c r="C39" s="49">
        <f>H39</f>
        <v>81600</v>
      </c>
      <c r="D39" s="49"/>
      <c r="E39" s="49">
        <f>I39</f>
        <v>81600</v>
      </c>
      <c r="F39" s="49"/>
      <c r="G39" s="79">
        <f t="shared" si="3"/>
        <v>100</v>
      </c>
      <c r="H39" s="49">
        <v>81600</v>
      </c>
      <c r="I39" s="49">
        <v>81600</v>
      </c>
      <c r="J39" s="79">
        <f t="shared" si="4"/>
        <v>100</v>
      </c>
      <c r="K39" s="49"/>
      <c r="L39" s="49"/>
      <c r="M39" s="79"/>
      <c r="N39" s="29"/>
      <c r="O39" s="29"/>
    </row>
    <row r="40" spans="1:15" ht="31.5">
      <c r="A40" s="26" t="s">
        <v>136</v>
      </c>
      <c r="B40" s="77"/>
      <c r="C40" s="49">
        <f>H40</f>
        <v>83000000</v>
      </c>
      <c r="D40" s="49"/>
      <c r="E40" s="49">
        <f>I40</f>
        <v>83000000</v>
      </c>
      <c r="F40" s="49"/>
      <c r="G40" s="79">
        <f t="shared" si="3"/>
        <v>100</v>
      </c>
      <c r="H40" s="49">
        <v>83000000</v>
      </c>
      <c r="I40" s="49">
        <v>83000000</v>
      </c>
      <c r="J40" s="79">
        <f t="shared" si="4"/>
        <v>100</v>
      </c>
      <c r="K40" s="49"/>
      <c r="L40" s="49"/>
      <c r="M40" s="79"/>
      <c r="N40" s="29"/>
      <c r="O40" s="29"/>
    </row>
    <row r="41" spans="1:15" s="25" customFormat="1" ht="77.25" customHeight="1">
      <c r="A41" s="26" t="s">
        <v>58</v>
      </c>
      <c r="B41" s="77"/>
      <c r="C41" s="49"/>
      <c r="D41" s="74">
        <v>474249</v>
      </c>
      <c r="E41" s="49"/>
      <c r="F41" s="74">
        <v>474249</v>
      </c>
      <c r="G41" s="79"/>
      <c r="H41" s="49">
        <v>474249</v>
      </c>
      <c r="I41" s="49">
        <v>474249</v>
      </c>
      <c r="J41" s="79">
        <f t="shared" si="4"/>
        <v>100</v>
      </c>
      <c r="K41" s="49"/>
      <c r="L41" s="49"/>
      <c r="M41" s="79"/>
      <c r="N41" s="24"/>
      <c r="O41" s="24"/>
    </row>
    <row r="42" spans="1:15" s="25" customFormat="1" ht="95.25" customHeight="1">
      <c r="A42" s="20" t="s">
        <v>123</v>
      </c>
      <c r="B42" s="77">
        <v>218</v>
      </c>
      <c r="C42" s="48"/>
      <c r="D42" s="48">
        <v>9771.14</v>
      </c>
      <c r="E42" s="48"/>
      <c r="F42" s="48">
        <v>9771.14</v>
      </c>
      <c r="G42" s="79"/>
      <c r="H42" s="48">
        <v>9771.14</v>
      </c>
      <c r="I42" s="48">
        <v>9771.14</v>
      </c>
      <c r="J42" s="79">
        <f t="shared" si="4"/>
        <v>100</v>
      </c>
      <c r="K42" s="48"/>
      <c r="L42" s="48"/>
      <c r="M42" s="79"/>
      <c r="N42" s="24"/>
      <c r="O42" s="24"/>
    </row>
    <row r="43" spans="1:15" s="25" customFormat="1" ht="78.75">
      <c r="A43" s="20" t="s">
        <v>106</v>
      </c>
      <c r="B43" s="77">
        <v>219</v>
      </c>
      <c r="C43" s="48">
        <f>H43</f>
        <v>-1321644.75</v>
      </c>
      <c r="D43" s="48">
        <v>-9771.14</v>
      </c>
      <c r="E43" s="48">
        <f>I43</f>
        <v>-1321644.75</v>
      </c>
      <c r="F43" s="48">
        <v>-9771.14</v>
      </c>
      <c r="G43" s="79">
        <f t="shared" si="3"/>
        <v>100</v>
      </c>
      <c r="H43" s="48">
        <v>-1321644.75</v>
      </c>
      <c r="I43" s="48">
        <v>-1321644.75</v>
      </c>
      <c r="J43" s="79">
        <f t="shared" si="4"/>
        <v>100</v>
      </c>
      <c r="K43" s="48">
        <v>-9771.14</v>
      </c>
      <c r="L43" s="48">
        <v>-9771.14</v>
      </c>
      <c r="M43" s="79">
        <f t="shared" si="5"/>
        <v>100</v>
      </c>
      <c r="N43" s="24"/>
      <c r="O43" s="24"/>
    </row>
    <row r="44" spans="1:15" s="25" customFormat="1" ht="15.75">
      <c r="A44" s="20" t="s">
        <v>60</v>
      </c>
      <c r="B44" s="60"/>
      <c r="C44" s="48">
        <f>H44+K44</f>
        <v>0</v>
      </c>
      <c r="D44" s="48">
        <f>D43+D42+D27+D26</f>
        <v>151102348</v>
      </c>
      <c r="E44" s="48">
        <f>I44+L44</f>
        <v>0</v>
      </c>
      <c r="F44" s="48">
        <f>F43+F42+F27+F26</f>
        <v>142706235</v>
      </c>
      <c r="G44" s="79">
        <f>F44/D44*100</f>
        <v>94.44342651776661</v>
      </c>
      <c r="H44" s="48"/>
      <c r="I44" s="48"/>
      <c r="J44" s="79"/>
      <c r="K44" s="48"/>
      <c r="L44" s="48"/>
      <c r="M44" s="79"/>
      <c r="N44" s="24"/>
      <c r="O44" s="24"/>
    </row>
    <row r="45" spans="1:15" s="25" customFormat="1" ht="15.75">
      <c r="A45" s="20" t="s">
        <v>61</v>
      </c>
      <c r="B45" s="60"/>
      <c r="C45" s="48">
        <f>C26+C27+C43</f>
        <v>731871017.25</v>
      </c>
      <c r="D45" s="76"/>
      <c r="E45" s="51">
        <f>E26+E27+E43</f>
        <v>728088828.65</v>
      </c>
      <c r="F45" s="76"/>
      <c r="G45" s="79">
        <f t="shared" si="3"/>
        <v>99.48321650798366</v>
      </c>
      <c r="H45" s="48">
        <f>H26+H27+H42+H43</f>
        <v>701273737.39</v>
      </c>
      <c r="I45" s="48">
        <f>I26+I27+I42+I43</f>
        <v>696849807.9499999</v>
      </c>
      <c r="J45" s="79">
        <f t="shared" si="4"/>
        <v>99.3691579758191</v>
      </c>
      <c r="K45" s="48">
        <f>K26+K27+K43</f>
        <v>181699627.86</v>
      </c>
      <c r="L45" s="48">
        <f>L26+L27+L43</f>
        <v>173945255.70000002</v>
      </c>
      <c r="M45" s="79">
        <f t="shared" si="5"/>
        <v>95.73231258020255</v>
      </c>
      <c r="N45" s="24"/>
      <c r="O45" s="24"/>
    </row>
    <row r="46" spans="1:15" ht="31.5">
      <c r="A46" s="20" t="s">
        <v>107</v>
      </c>
      <c r="B46" s="60"/>
      <c r="C46" s="48">
        <f>C47+C53</f>
        <v>39340791.55</v>
      </c>
      <c r="D46" s="48"/>
      <c r="E46" s="48">
        <f>E47+E53</f>
        <v>-10164175.79</v>
      </c>
      <c r="F46" s="48"/>
      <c r="G46" s="79"/>
      <c r="H46" s="48">
        <f>H47+H53</f>
        <v>34215631.11</v>
      </c>
      <c r="I46" s="48">
        <f>I47+I53</f>
        <v>2274453.84</v>
      </c>
      <c r="J46" s="79"/>
      <c r="K46" s="48">
        <f>K47+K53</f>
        <v>5125160.44</v>
      </c>
      <c r="L46" s="48">
        <f>L47+L53</f>
        <v>-12438629.63</v>
      </c>
      <c r="M46" s="79">
        <f t="shared" si="5"/>
        <v>-242.69737066026366</v>
      </c>
      <c r="N46" s="29"/>
      <c r="O46" s="29"/>
    </row>
    <row r="47" spans="1:15" ht="31.5">
      <c r="A47" s="26" t="s">
        <v>108</v>
      </c>
      <c r="B47" s="47"/>
      <c r="C47" s="49">
        <f>H47</f>
        <v>23465000</v>
      </c>
      <c r="D47" s="49"/>
      <c r="E47" s="49">
        <f>I47</f>
        <v>18565000</v>
      </c>
      <c r="F47" s="49"/>
      <c r="G47" s="79">
        <f t="shared" si="3"/>
        <v>79.11783507351375</v>
      </c>
      <c r="H47" s="49">
        <f>SUM(H48:H52)</f>
        <v>23465000</v>
      </c>
      <c r="I47" s="49">
        <f>SUM(I48:I52)</f>
        <v>18565000</v>
      </c>
      <c r="J47" s="79">
        <f t="shared" si="4"/>
        <v>79.11783507351375</v>
      </c>
      <c r="K47" s="49">
        <f>SUM(K49:K52)</f>
        <v>0</v>
      </c>
      <c r="L47" s="49">
        <f>SUM(L49:L52)</f>
        <v>0</v>
      </c>
      <c r="M47" s="79"/>
      <c r="N47" s="29"/>
      <c r="O47" s="29"/>
    </row>
    <row r="48" spans="1:15" ht="66" customHeight="1">
      <c r="A48" s="50" t="s">
        <v>137</v>
      </c>
      <c r="B48" s="47"/>
      <c r="C48" s="49">
        <f aca="true" t="shared" si="7" ref="C48:C53">H48+K48</f>
        <v>5000000</v>
      </c>
      <c r="D48" s="49"/>
      <c r="E48" s="49">
        <f aca="true" t="shared" si="8" ref="E48:E53">I48+L48</f>
        <v>5000000</v>
      </c>
      <c r="F48" s="49"/>
      <c r="G48" s="79">
        <f t="shared" si="3"/>
        <v>100</v>
      </c>
      <c r="H48" s="49">
        <v>5000000</v>
      </c>
      <c r="I48" s="49">
        <v>5000000</v>
      </c>
      <c r="J48" s="79">
        <f t="shared" si="4"/>
        <v>100</v>
      </c>
      <c r="K48" s="49"/>
      <c r="L48" s="49"/>
      <c r="M48" s="79"/>
      <c r="N48" s="29"/>
      <c r="O48" s="29"/>
    </row>
    <row r="49" spans="1:15" ht="63">
      <c r="A49" s="50" t="s">
        <v>118</v>
      </c>
      <c r="B49" s="61"/>
      <c r="C49" s="49">
        <f t="shared" si="7"/>
        <v>-1000000</v>
      </c>
      <c r="D49" s="49"/>
      <c r="E49" s="49">
        <f t="shared" si="8"/>
        <v>-1000000</v>
      </c>
      <c r="F49" s="49"/>
      <c r="G49" s="79">
        <f t="shared" si="3"/>
        <v>100</v>
      </c>
      <c r="H49" s="49">
        <v>-1000000</v>
      </c>
      <c r="I49" s="49">
        <v>-1000000</v>
      </c>
      <c r="J49" s="79">
        <f t="shared" si="4"/>
        <v>100</v>
      </c>
      <c r="K49" s="49"/>
      <c r="L49" s="49"/>
      <c r="M49" s="79"/>
      <c r="N49" s="29"/>
      <c r="O49" s="29"/>
    </row>
    <row r="50" spans="1:15" ht="78.75" customHeight="1">
      <c r="A50" s="50" t="s">
        <v>119</v>
      </c>
      <c r="B50" s="61"/>
      <c r="C50" s="49">
        <f t="shared" si="7"/>
        <v>19600000</v>
      </c>
      <c r="D50" s="49"/>
      <c r="E50" s="49">
        <f>I50+L50</f>
        <v>14600000</v>
      </c>
      <c r="F50" s="49"/>
      <c r="G50" s="79">
        <f t="shared" si="3"/>
        <v>74.48979591836735</v>
      </c>
      <c r="H50" s="49">
        <v>19600000</v>
      </c>
      <c r="I50" s="49">
        <v>14600000</v>
      </c>
      <c r="J50" s="79">
        <f t="shared" si="4"/>
        <v>74.48979591836735</v>
      </c>
      <c r="K50" s="49"/>
      <c r="L50" s="49"/>
      <c r="M50" s="79"/>
      <c r="N50" s="29"/>
      <c r="O50" s="29"/>
    </row>
    <row r="51" spans="1:15" ht="78.75">
      <c r="A51" s="26" t="s">
        <v>120</v>
      </c>
      <c r="B51" s="47"/>
      <c r="C51" s="49">
        <f t="shared" si="7"/>
        <v>-35000</v>
      </c>
      <c r="D51" s="49"/>
      <c r="E51" s="49">
        <v>-35000</v>
      </c>
      <c r="F51" s="49"/>
      <c r="G51" s="79">
        <f t="shared" si="3"/>
        <v>100</v>
      </c>
      <c r="H51" s="49">
        <v>-35000</v>
      </c>
      <c r="I51" s="49">
        <v>-35000</v>
      </c>
      <c r="J51" s="79">
        <f t="shared" si="4"/>
        <v>100</v>
      </c>
      <c r="K51" s="49"/>
      <c r="L51" s="49"/>
      <c r="M51" s="79"/>
      <c r="N51" s="29"/>
      <c r="O51" s="29"/>
    </row>
    <row r="52" spans="1:15" s="25" customFormat="1" ht="94.5">
      <c r="A52" s="26" t="s">
        <v>121</v>
      </c>
      <c r="B52" s="47"/>
      <c r="C52" s="49">
        <f t="shared" si="7"/>
        <v>-100000</v>
      </c>
      <c r="D52" s="49"/>
      <c r="E52" s="49">
        <f t="shared" si="8"/>
        <v>0</v>
      </c>
      <c r="F52" s="49"/>
      <c r="G52" s="79">
        <f t="shared" si="3"/>
        <v>0</v>
      </c>
      <c r="H52" s="49">
        <v>-100000</v>
      </c>
      <c r="I52" s="49">
        <v>0</v>
      </c>
      <c r="J52" s="79">
        <f t="shared" si="4"/>
        <v>0</v>
      </c>
      <c r="K52" s="49"/>
      <c r="L52" s="49"/>
      <c r="M52" s="79"/>
      <c r="N52" s="24"/>
      <c r="O52" s="34"/>
    </row>
    <row r="53" spans="1:15" s="25" customFormat="1" ht="15.75">
      <c r="A53" s="26" t="s">
        <v>117</v>
      </c>
      <c r="B53" s="47"/>
      <c r="C53" s="49">
        <f t="shared" si="7"/>
        <v>15875791.55</v>
      </c>
      <c r="D53" s="49"/>
      <c r="E53" s="49">
        <f t="shared" si="8"/>
        <v>-28729175.79</v>
      </c>
      <c r="F53" s="49"/>
      <c r="G53" s="79"/>
      <c r="H53" s="49">
        <v>10750631.11</v>
      </c>
      <c r="I53" s="49">
        <v>-16290546.16</v>
      </c>
      <c r="J53" s="79">
        <f t="shared" si="4"/>
        <v>-151.5310682072134</v>
      </c>
      <c r="K53" s="49">
        <v>5125160.44</v>
      </c>
      <c r="L53" s="49">
        <v>-12438629.63</v>
      </c>
      <c r="M53" s="79">
        <f t="shared" si="5"/>
        <v>-242.69737066026366</v>
      </c>
      <c r="N53" s="24"/>
      <c r="O53" s="34"/>
    </row>
    <row r="54" spans="1:15" ht="31.5">
      <c r="A54" s="46" t="s">
        <v>109</v>
      </c>
      <c r="B54" s="62"/>
      <c r="C54" s="48">
        <f>C45-C73</f>
        <v>-39340791.54999995</v>
      </c>
      <c r="D54" s="48"/>
      <c r="E54" s="48">
        <f>E45-E73</f>
        <v>10164175.789999962</v>
      </c>
      <c r="F54" s="48"/>
      <c r="G54" s="79"/>
      <c r="H54" s="48">
        <f>H45-H73</f>
        <v>-34215631.110000014</v>
      </c>
      <c r="I54" s="48">
        <f>I45-I73</f>
        <v>-2274453.8400001526</v>
      </c>
      <c r="J54" s="79"/>
      <c r="K54" s="48">
        <f>K45-K73</f>
        <v>-5125160.439999998</v>
      </c>
      <c r="L54" s="48">
        <f>L45-L73</f>
        <v>12438629.630000055</v>
      </c>
      <c r="M54" s="79">
        <f t="shared" si="5"/>
        <v>-242.69737066026488</v>
      </c>
      <c r="N54" s="29"/>
      <c r="O54" s="29"/>
    </row>
    <row r="55" spans="1:15" ht="16.5" customHeight="1">
      <c r="A55" s="20" t="s">
        <v>73</v>
      </c>
      <c r="B55" s="60"/>
      <c r="C55" s="48">
        <f>C45+C46</f>
        <v>771211808.8</v>
      </c>
      <c r="D55" s="48"/>
      <c r="E55" s="51">
        <f>E45+E46</f>
        <v>717924652.86</v>
      </c>
      <c r="F55" s="51"/>
      <c r="G55" s="79">
        <f t="shared" si="3"/>
        <v>93.0904642107446</v>
      </c>
      <c r="H55" s="48">
        <f>H45+H46</f>
        <v>735489368.5</v>
      </c>
      <c r="I55" s="48">
        <f>I45+I46</f>
        <v>699124261.79</v>
      </c>
      <c r="J55" s="79">
        <f t="shared" si="4"/>
        <v>95.05565841364027</v>
      </c>
      <c r="K55" s="48">
        <f>SUM(K45-K54)</f>
        <v>186824788.3</v>
      </c>
      <c r="L55" s="48">
        <f>SUM(L45-L54)</f>
        <v>161506626.06999996</v>
      </c>
      <c r="M55" s="79">
        <f t="shared" si="5"/>
        <v>86.4481782849155</v>
      </c>
      <c r="N55" s="29"/>
      <c r="O55" s="29"/>
    </row>
    <row r="56" spans="1:15" ht="15.75">
      <c r="A56" s="47" t="s">
        <v>74</v>
      </c>
      <c r="B56" s="47"/>
      <c r="C56" s="49"/>
      <c r="D56" s="49"/>
      <c r="E56" s="49"/>
      <c r="F56" s="49"/>
      <c r="G56" s="79"/>
      <c r="H56" s="49"/>
      <c r="I56" s="49"/>
      <c r="J56" s="79"/>
      <c r="K56" s="49"/>
      <c r="L56" s="49"/>
      <c r="M56" s="79"/>
      <c r="N56" s="29"/>
      <c r="O56" s="29"/>
    </row>
    <row r="57" spans="1:15" ht="15.75">
      <c r="A57" s="26" t="s">
        <v>75</v>
      </c>
      <c r="B57" s="65" t="s">
        <v>125</v>
      </c>
      <c r="C57" s="49">
        <v>61723783</v>
      </c>
      <c r="D57" s="49">
        <v>598249</v>
      </c>
      <c r="E57" s="49">
        <v>61156898.67</v>
      </c>
      <c r="F57" s="49">
        <v>598249</v>
      </c>
      <c r="G57" s="79">
        <f t="shared" si="3"/>
        <v>99.08157876519007</v>
      </c>
      <c r="H57" s="71">
        <v>34929654</v>
      </c>
      <c r="I57" s="49">
        <v>34648019.21</v>
      </c>
      <c r="J57" s="79">
        <f t="shared" si="4"/>
        <v>99.19370861789814</v>
      </c>
      <c r="K57" s="71">
        <v>27392378</v>
      </c>
      <c r="L57" s="49">
        <v>27107128.46</v>
      </c>
      <c r="M57" s="79">
        <f t="shared" si="5"/>
        <v>98.9586536079489</v>
      </c>
      <c r="N57" s="29"/>
      <c r="O57" s="29"/>
    </row>
    <row r="58" spans="1:15" ht="15.75">
      <c r="A58" s="26" t="s">
        <v>76</v>
      </c>
      <c r="B58" s="65" t="s">
        <v>126</v>
      </c>
      <c r="C58" s="49">
        <f>K58</f>
        <v>685800</v>
      </c>
      <c r="D58" s="49">
        <v>685800</v>
      </c>
      <c r="E58" s="49">
        <f>L58</f>
        <v>685800</v>
      </c>
      <c r="F58" s="49">
        <v>685800</v>
      </c>
      <c r="G58" s="79">
        <f t="shared" si="3"/>
        <v>100</v>
      </c>
      <c r="H58" s="71">
        <v>685800</v>
      </c>
      <c r="I58" s="49">
        <v>685800</v>
      </c>
      <c r="J58" s="79">
        <f t="shared" si="4"/>
        <v>100</v>
      </c>
      <c r="K58" s="71">
        <v>685800</v>
      </c>
      <c r="L58" s="49">
        <v>685800</v>
      </c>
      <c r="M58" s="79">
        <f t="shared" si="5"/>
        <v>100</v>
      </c>
      <c r="N58" s="29"/>
      <c r="O58" s="29"/>
    </row>
    <row r="59" spans="1:15" ht="47.25">
      <c r="A59" s="26" t="s">
        <v>77</v>
      </c>
      <c r="B59" s="65" t="s">
        <v>127</v>
      </c>
      <c r="C59" s="49">
        <f>H59+K59</f>
        <v>1682482</v>
      </c>
      <c r="D59" s="49"/>
      <c r="E59" s="49">
        <f aca="true" t="shared" si="9" ref="E59:E67">I59+L59</f>
        <v>1674120.0499999998</v>
      </c>
      <c r="F59" s="49"/>
      <c r="G59" s="79">
        <f t="shared" si="3"/>
        <v>99.50299914055543</v>
      </c>
      <c r="H59" s="71">
        <v>454456</v>
      </c>
      <c r="I59" s="49">
        <v>453903.61</v>
      </c>
      <c r="J59" s="79">
        <f t="shared" si="4"/>
        <v>99.87845027901491</v>
      </c>
      <c r="K59" s="71">
        <v>1228026</v>
      </c>
      <c r="L59" s="49">
        <v>1220216.44</v>
      </c>
      <c r="M59" s="79">
        <f t="shared" si="5"/>
        <v>99.36405580989327</v>
      </c>
      <c r="N59" s="29"/>
      <c r="O59" s="29"/>
    </row>
    <row r="60" spans="1:15" ht="15.75">
      <c r="A60" s="26" t="s">
        <v>78</v>
      </c>
      <c r="B60" s="65" t="s">
        <v>128</v>
      </c>
      <c r="C60" s="49">
        <v>11762232</v>
      </c>
      <c r="D60" s="49">
        <v>687000</v>
      </c>
      <c r="E60" s="80">
        <v>11753525.67</v>
      </c>
      <c r="F60" s="49">
        <v>687000</v>
      </c>
      <c r="G60" s="79">
        <f t="shared" si="3"/>
        <v>99.92598063020692</v>
      </c>
      <c r="H60" s="71">
        <v>11269000</v>
      </c>
      <c r="I60" s="49">
        <v>11260294.17</v>
      </c>
      <c r="J60" s="79">
        <f t="shared" si="4"/>
        <v>99.92274531901677</v>
      </c>
      <c r="K60" s="71">
        <v>1180232</v>
      </c>
      <c r="L60" s="49">
        <v>1180231.5</v>
      </c>
      <c r="M60" s="79">
        <f t="shared" si="5"/>
        <v>99.99995763544794</v>
      </c>
      <c r="N60" s="29"/>
      <c r="O60" s="29"/>
    </row>
    <row r="61" spans="1:15" ht="31.5">
      <c r="A61" s="26" t="s">
        <v>79</v>
      </c>
      <c r="B61" s="65" t="s">
        <v>129</v>
      </c>
      <c r="C61" s="49">
        <v>142732640.3</v>
      </c>
      <c r="D61" s="49">
        <v>97159349</v>
      </c>
      <c r="E61" s="49">
        <v>117795177.17</v>
      </c>
      <c r="F61" s="49">
        <v>88763236</v>
      </c>
      <c r="G61" s="79">
        <f t="shared" si="3"/>
        <v>82.52854912682506</v>
      </c>
      <c r="H61" s="71">
        <v>97159349</v>
      </c>
      <c r="I61" s="49">
        <v>88763236</v>
      </c>
      <c r="J61" s="79">
        <f t="shared" si="4"/>
        <v>91.35840957518148</v>
      </c>
      <c r="K61" s="71">
        <v>142732640.3</v>
      </c>
      <c r="L61" s="49">
        <v>117795177.17</v>
      </c>
      <c r="M61" s="79">
        <f t="shared" si="5"/>
        <v>82.52854912682506</v>
      </c>
      <c r="N61" s="29"/>
      <c r="O61" s="29"/>
    </row>
    <row r="62" spans="1:15" ht="15.75">
      <c r="A62" s="26" t="s">
        <v>80</v>
      </c>
      <c r="B62" s="65" t="s">
        <v>130</v>
      </c>
      <c r="C62" s="49">
        <f>H62+K62</f>
        <v>1050000</v>
      </c>
      <c r="D62" s="49"/>
      <c r="E62" s="49">
        <f t="shared" si="9"/>
        <v>1050000</v>
      </c>
      <c r="F62" s="49"/>
      <c r="G62" s="79">
        <f t="shared" si="3"/>
        <v>100</v>
      </c>
      <c r="H62" s="71"/>
      <c r="I62" s="71"/>
      <c r="J62" s="79"/>
      <c r="K62" s="71">
        <v>1050000</v>
      </c>
      <c r="L62" s="49">
        <v>1050000</v>
      </c>
      <c r="M62" s="79">
        <f t="shared" si="5"/>
        <v>100</v>
      </c>
      <c r="N62" s="29"/>
      <c r="O62" s="29"/>
    </row>
    <row r="63" spans="1:15" ht="15.75">
      <c r="A63" s="26" t="s">
        <v>81</v>
      </c>
      <c r="B63" s="65" t="s">
        <v>131</v>
      </c>
      <c r="C63" s="49">
        <v>187809452</v>
      </c>
      <c r="D63" s="49">
        <v>19200</v>
      </c>
      <c r="E63" s="81">
        <v>187216220.65</v>
      </c>
      <c r="F63" s="49">
        <v>19200</v>
      </c>
      <c r="G63" s="79">
        <f t="shared" si="3"/>
        <v>99.68413125980476</v>
      </c>
      <c r="H63" s="71">
        <v>187781902</v>
      </c>
      <c r="I63" s="49">
        <v>187222677.49</v>
      </c>
      <c r="J63" s="79">
        <f t="shared" si="4"/>
        <v>99.70219467156106</v>
      </c>
      <c r="K63" s="71">
        <v>46750</v>
      </c>
      <c r="L63" s="49">
        <v>12743.16</v>
      </c>
      <c r="M63" s="79">
        <f t="shared" si="5"/>
        <v>27.258096256684496</v>
      </c>
      <c r="N63" s="29"/>
      <c r="O63" s="29"/>
    </row>
    <row r="64" spans="1:15" ht="15.75">
      <c r="A64" s="26" t="s">
        <v>110</v>
      </c>
      <c r="B64" s="65" t="s">
        <v>132</v>
      </c>
      <c r="C64" s="49">
        <f>H64+K64</f>
        <v>34435673</v>
      </c>
      <c r="D64" s="49"/>
      <c r="E64" s="49">
        <f t="shared" si="9"/>
        <v>34379295.76</v>
      </c>
      <c r="F64" s="49"/>
      <c r="G64" s="79">
        <f t="shared" si="3"/>
        <v>99.8362824504693</v>
      </c>
      <c r="H64" s="71">
        <v>22375858</v>
      </c>
      <c r="I64" s="49">
        <v>22372144.09</v>
      </c>
      <c r="J64" s="79">
        <f t="shared" si="4"/>
        <v>99.98340215602012</v>
      </c>
      <c r="K64" s="71">
        <v>12059815</v>
      </c>
      <c r="L64" s="49">
        <v>12007151.67</v>
      </c>
      <c r="M64" s="79">
        <f t="shared" si="5"/>
        <v>99.56331560641685</v>
      </c>
      <c r="N64" s="29"/>
      <c r="O64" s="29"/>
    </row>
    <row r="65" spans="1:15" ht="15.75">
      <c r="A65" s="26" t="s">
        <v>111</v>
      </c>
      <c r="B65" s="65" t="s">
        <v>133</v>
      </c>
      <c r="C65" s="49">
        <f>H65+K65</f>
        <v>181480960</v>
      </c>
      <c r="D65" s="49"/>
      <c r="E65" s="49">
        <f t="shared" si="9"/>
        <v>175658708.41</v>
      </c>
      <c r="F65" s="49"/>
      <c r="G65" s="79">
        <f t="shared" si="3"/>
        <v>96.79181133381705</v>
      </c>
      <c r="H65" s="71">
        <v>181480960</v>
      </c>
      <c r="I65" s="49">
        <v>175658708.41</v>
      </c>
      <c r="J65" s="79">
        <f t="shared" si="4"/>
        <v>96.79181133381705</v>
      </c>
      <c r="K65" s="71"/>
      <c r="L65" s="49"/>
      <c r="M65" s="79"/>
      <c r="N65" s="29"/>
      <c r="O65" s="29"/>
    </row>
    <row r="66" spans="1:15" ht="15.75">
      <c r="A66" s="26" t="s">
        <v>84</v>
      </c>
      <c r="B66" s="65" t="s">
        <v>134</v>
      </c>
      <c r="C66" s="49">
        <f>H66+K66</f>
        <v>145225167.5</v>
      </c>
      <c r="D66" s="49"/>
      <c r="E66" s="49">
        <f t="shared" si="9"/>
        <v>123932335.01</v>
      </c>
      <c r="F66" s="49"/>
      <c r="G66" s="79">
        <f t="shared" si="3"/>
        <v>85.3380561671585</v>
      </c>
      <c r="H66" s="49">
        <v>145225167.5</v>
      </c>
      <c r="I66" s="49">
        <v>123932335.01</v>
      </c>
      <c r="J66" s="79">
        <f t="shared" si="4"/>
        <v>85.3380561671585</v>
      </c>
      <c r="K66" s="49"/>
      <c r="L66" s="49"/>
      <c r="M66" s="79"/>
      <c r="N66" s="29"/>
      <c r="O66" s="29"/>
    </row>
    <row r="67" spans="1:15" ht="15.75">
      <c r="A67" s="26" t="s">
        <v>112</v>
      </c>
      <c r="B67" s="65" t="s">
        <v>135</v>
      </c>
      <c r="C67" s="49">
        <v>1614612</v>
      </c>
      <c r="D67" s="49"/>
      <c r="E67" s="49">
        <f t="shared" si="9"/>
        <v>1613564.6199999999</v>
      </c>
      <c r="F67" s="49"/>
      <c r="G67" s="79">
        <f t="shared" si="3"/>
        <v>99.93513116463892</v>
      </c>
      <c r="H67" s="49">
        <v>1514215</v>
      </c>
      <c r="I67" s="49">
        <v>1514136.95</v>
      </c>
      <c r="J67" s="79">
        <f t="shared" si="4"/>
        <v>99.99484551401221</v>
      </c>
      <c r="K67" s="49">
        <v>100397</v>
      </c>
      <c r="L67" s="49">
        <v>99427.67</v>
      </c>
      <c r="M67" s="79">
        <f t="shared" si="5"/>
        <v>99.0345030229987</v>
      </c>
      <c r="N67" s="29"/>
      <c r="O67" s="29"/>
    </row>
    <row r="68" spans="1:15" ht="31.5">
      <c r="A68" s="26" t="s">
        <v>113</v>
      </c>
      <c r="B68" s="65">
        <v>13</v>
      </c>
      <c r="C68" s="49">
        <v>1009007</v>
      </c>
      <c r="D68" s="49">
        <v>348750</v>
      </c>
      <c r="E68" s="49">
        <v>1009006.85</v>
      </c>
      <c r="F68" s="49">
        <v>348750</v>
      </c>
      <c r="G68" s="79">
        <f t="shared" si="3"/>
        <v>99.99998513389897</v>
      </c>
      <c r="H68" s="49">
        <v>1009007</v>
      </c>
      <c r="I68" s="49">
        <v>1009006.85</v>
      </c>
      <c r="J68" s="79">
        <f t="shared" si="4"/>
        <v>99.99998513389897</v>
      </c>
      <c r="K68" s="49">
        <v>348750</v>
      </c>
      <c r="L68" s="49">
        <v>348750</v>
      </c>
      <c r="M68" s="79">
        <f t="shared" si="5"/>
        <v>100</v>
      </c>
      <c r="N68" s="29"/>
      <c r="O68" s="29"/>
    </row>
    <row r="69" spans="1:15" ht="47.25">
      <c r="A69" s="26" t="s">
        <v>114</v>
      </c>
      <c r="B69" s="65">
        <v>14</v>
      </c>
      <c r="C69" s="49">
        <v>0</v>
      </c>
      <c r="D69" s="49">
        <v>51604000</v>
      </c>
      <c r="E69" s="49">
        <v>0</v>
      </c>
      <c r="F69" s="49">
        <v>51604000</v>
      </c>
      <c r="G69" s="79"/>
      <c r="H69" s="71">
        <v>51604000</v>
      </c>
      <c r="I69" s="49">
        <v>51604000</v>
      </c>
      <c r="J69" s="79">
        <f t="shared" si="4"/>
        <v>100</v>
      </c>
      <c r="K69" s="71"/>
      <c r="L69" s="49"/>
      <c r="M69" s="79"/>
      <c r="N69" s="29"/>
      <c r="O69" s="29"/>
    </row>
    <row r="70" spans="1:15" s="25" customFormat="1" ht="15.75">
      <c r="A70" s="26" t="s">
        <v>86</v>
      </c>
      <c r="B70" s="65"/>
      <c r="C70" s="49"/>
      <c r="D70" s="49"/>
      <c r="E70" s="49"/>
      <c r="F70" s="49"/>
      <c r="G70" s="79"/>
      <c r="H70" s="49"/>
      <c r="I70" s="49"/>
      <c r="J70" s="79"/>
      <c r="K70" s="49"/>
      <c r="L70" s="49"/>
      <c r="M70" s="79"/>
      <c r="N70" s="24"/>
      <c r="O70" s="24"/>
    </row>
    <row r="71" spans="1:15" s="25" customFormat="1" ht="31.5">
      <c r="A71" s="26" t="s">
        <v>122</v>
      </c>
      <c r="B71" s="65"/>
      <c r="C71" s="49">
        <f>C69</f>
        <v>0</v>
      </c>
      <c r="D71" s="49">
        <f aca="true" t="shared" si="10" ref="D71:J71">D69</f>
        <v>51604000</v>
      </c>
      <c r="E71" s="49">
        <f t="shared" si="10"/>
        <v>0</v>
      </c>
      <c r="F71" s="49">
        <f t="shared" si="10"/>
        <v>51604000</v>
      </c>
      <c r="G71" s="79">
        <f t="shared" si="10"/>
        <v>0</v>
      </c>
      <c r="H71" s="49">
        <f t="shared" si="10"/>
        <v>51604000</v>
      </c>
      <c r="I71" s="49">
        <f t="shared" si="10"/>
        <v>51604000</v>
      </c>
      <c r="J71" s="79">
        <f t="shared" si="10"/>
        <v>100</v>
      </c>
      <c r="K71" s="49"/>
      <c r="L71" s="49"/>
      <c r="M71" s="79"/>
      <c r="N71" s="24"/>
      <c r="O71" s="24"/>
    </row>
    <row r="72" spans="1:15" ht="15.75">
      <c r="A72" s="20" t="s">
        <v>60</v>
      </c>
      <c r="B72" s="62"/>
      <c r="C72" s="48">
        <f>H72+K72</f>
        <v>0</v>
      </c>
      <c r="D72" s="48">
        <f>SUM(D57:D69)</f>
        <v>151102348</v>
      </c>
      <c r="E72" s="48"/>
      <c r="F72" s="48">
        <f>SUM(F57:F69)</f>
        <v>142706235</v>
      </c>
      <c r="G72" s="79">
        <f>F72/D72*100</f>
        <v>94.44342651776661</v>
      </c>
      <c r="H72" s="48"/>
      <c r="I72" s="48"/>
      <c r="J72" s="79"/>
      <c r="K72" s="48"/>
      <c r="L72" s="48"/>
      <c r="M72" s="79"/>
      <c r="N72" s="29"/>
      <c r="O72" s="29"/>
    </row>
    <row r="73" spans="1:15" ht="15.75">
      <c r="A73" s="20" t="s">
        <v>92</v>
      </c>
      <c r="B73" s="62"/>
      <c r="C73" s="48">
        <f>SUM(C57:C69)</f>
        <v>771211808.8</v>
      </c>
      <c r="D73" s="48">
        <f>SUM(D57:D69)</f>
        <v>151102348</v>
      </c>
      <c r="E73" s="48">
        <f>SUM(E57:E69)</f>
        <v>717924652.86</v>
      </c>
      <c r="F73" s="48"/>
      <c r="G73" s="79">
        <f t="shared" si="3"/>
        <v>93.0904642107446</v>
      </c>
      <c r="H73" s="48">
        <f>SUM(H57:H69)</f>
        <v>735489368.5</v>
      </c>
      <c r="I73" s="48">
        <f>SUM(I57:I69)</f>
        <v>699124261.7900001</v>
      </c>
      <c r="J73" s="79">
        <f t="shared" si="4"/>
        <v>95.05565841364029</v>
      </c>
      <c r="K73" s="48">
        <f>SUM(K57:K69)</f>
        <v>186824788.3</v>
      </c>
      <c r="L73" s="48">
        <f>SUM(L57:L69)</f>
        <v>161506626.06999996</v>
      </c>
      <c r="M73" s="79">
        <f t="shared" si="5"/>
        <v>86.4481782849155</v>
      </c>
      <c r="N73" s="29"/>
      <c r="O73" s="29"/>
    </row>
    <row r="74" spans="1:15" ht="15.75">
      <c r="A74" s="26" t="s">
        <v>93</v>
      </c>
      <c r="B74" s="65"/>
      <c r="C74" s="49"/>
      <c r="D74" s="49"/>
      <c r="E74" s="49"/>
      <c r="F74" s="49"/>
      <c r="G74" s="79"/>
      <c r="H74" s="49"/>
      <c r="I74" s="49"/>
      <c r="J74" s="79"/>
      <c r="K74" s="49"/>
      <c r="L74" s="49"/>
      <c r="M74" s="79"/>
      <c r="N74" s="29"/>
      <c r="O74" s="29"/>
    </row>
    <row r="75" spans="1:15" ht="15.75">
      <c r="A75" s="35" t="s">
        <v>94</v>
      </c>
      <c r="B75" s="66"/>
      <c r="C75" s="49">
        <f aca="true" t="shared" si="11" ref="C75:C81">H75+K75</f>
        <v>88776937.97</v>
      </c>
      <c r="D75" s="49"/>
      <c r="E75" s="49">
        <f>I75+L75</f>
        <v>88402740.39</v>
      </c>
      <c r="F75" s="49"/>
      <c r="G75" s="79">
        <f aca="true" t="shared" si="12" ref="G75:G81">E75/C75*100</f>
        <v>99.57849686128345</v>
      </c>
      <c r="H75" s="49">
        <v>67044682.22</v>
      </c>
      <c r="I75" s="49">
        <v>66718194.52</v>
      </c>
      <c r="J75" s="79">
        <f aca="true" t="shared" si="13" ref="J75:J81">I75/H75*100</f>
        <v>99.51302968529457</v>
      </c>
      <c r="K75" s="49">
        <v>21732255.75</v>
      </c>
      <c r="L75" s="49">
        <v>21684545.87</v>
      </c>
      <c r="M75" s="79">
        <f aca="true" t="shared" si="14" ref="M75:M81">L75/K75*100</f>
        <v>99.78046512727975</v>
      </c>
      <c r="N75" s="29"/>
      <c r="O75" s="29"/>
    </row>
    <row r="76" spans="1:15" ht="25.5">
      <c r="A76" s="36" t="s">
        <v>95</v>
      </c>
      <c r="B76" s="67"/>
      <c r="C76" s="49">
        <f t="shared" si="11"/>
        <v>39888053.64</v>
      </c>
      <c r="D76" s="49"/>
      <c r="E76" s="49">
        <f aca="true" t="shared" si="15" ref="E76:E81">I76+L76</f>
        <v>39666081.39</v>
      </c>
      <c r="F76" s="49"/>
      <c r="G76" s="79">
        <f t="shared" si="12"/>
        <v>99.44351195472369</v>
      </c>
      <c r="H76" s="49">
        <v>25115742</v>
      </c>
      <c r="I76" s="49">
        <v>24937155.28</v>
      </c>
      <c r="J76" s="79">
        <f t="shared" si="13"/>
        <v>99.28894507675705</v>
      </c>
      <c r="K76" s="49">
        <v>14772311.64</v>
      </c>
      <c r="L76" s="49">
        <v>14728926.11</v>
      </c>
      <c r="M76" s="79">
        <f t="shared" si="14"/>
        <v>99.70630507223714</v>
      </c>
      <c r="N76" s="29"/>
      <c r="O76" s="29"/>
    </row>
    <row r="77" spans="1:15" ht="26.25">
      <c r="A77" s="35" t="s">
        <v>96</v>
      </c>
      <c r="B77" s="66"/>
      <c r="C77" s="49">
        <f t="shared" si="11"/>
        <v>28888571.38</v>
      </c>
      <c r="D77" s="49"/>
      <c r="E77" s="49">
        <f t="shared" si="15"/>
        <v>28730698.42</v>
      </c>
      <c r="F77" s="49"/>
      <c r="G77" s="79">
        <f t="shared" si="12"/>
        <v>99.45351067062703</v>
      </c>
      <c r="H77" s="49">
        <v>21744296.27</v>
      </c>
      <c r="I77" s="49">
        <v>21639950.96</v>
      </c>
      <c r="J77" s="79">
        <f t="shared" si="13"/>
        <v>99.52012560579409</v>
      </c>
      <c r="K77" s="49">
        <v>7144275.11</v>
      </c>
      <c r="L77" s="49">
        <v>7090747.46</v>
      </c>
      <c r="M77" s="79">
        <f t="shared" si="14"/>
        <v>99.25076163535364</v>
      </c>
      <c r="N77" s="29"/>
      <c r="O77" s="29"/>
    </row>
    <row r="78" spans="1:15" ht="26.25">
      <c r="A78" s="36" t="s">
        <v>97</v>
      </c>
      <c r="B78" s="67"/>
      <c r="C78" s="49">
        <f t="shared" si="11"/>
        <v>12568696.18</v>
      </c>
      <c r="D78" s="49"/>
      <c r="E78" s="49">
        <f t="shared" si="15"/>
        <v>12488348.84</v>
      </c>
      <c r="F78" s="49"/>
      <c r="G78" s="79">
        <f t="shared" si="12"/>
        <v>99.36073448789499</v>
      </c>
      <c r="H78" s="49">
        <v>7735274</v>
      </c>
      <c r="I78" s="49">
        <v>7705374.65</v>
      </c>
      <c r="J78" s="79">
        <f t="shared" si="13"/>
        <v>99.61346747380895</v>
      </c>
      <c r="K78" s="49">
        <v>4833422.18</v>
      </c>
      <c r="L78" s="49">
        <v>4782974.19</v>
      </c>
      <c r="M78" s="79">
        <f t="shared" si="14"/>
        <v>98.95626766871834</v>
      </c>
      <c r="N78" s="29"/>
      <c r="O78" s="29"/>
    </row>
    <row r="79" spans="1:15" ht="15.75">
      <c r="A79" s="35" t="s">
        <v>115</v>
      </c>
      <c r="B79" s="66"/>
      <c r="C79" s="49">
        <f t="shared" si="11"/>
        <v>63726282</v>
      </c>
      <c r="D79" s="49"/>
      <c r="E79" s="49">
        <f t="shared" si="15"/>
        <v>63233947.20999999</v>
      </c>
      <c r="F79" s="49"/>
      <c r="G79" s="79">
        <f t="shared" si="12"/>
        <v>99.22742269822048</v>
      </c>
      <c r="H79" s="49">
        <v>38730855</v>
      </c>
      <c r="I79" s="49">
        <v>38416941.3</v>
      </c>
      <c r="J79" s="79">
        <f t="shared" si="13"/>
        <v>99.18949968958857</v>
      </c>
      <c r="K79" s="49">
        <v>24995427</v>
      </c>
      <c r="L79" s="49">
        <v>24817005.91</v>
      </c>
      <c r="M79" s="79">
        <f t="shared" si="14"/>
        <v>99.28618506897283</v>
      </c>
      <c r="N79" s="29"/>
      <c r="O79" s="29"/>
    </row>
    <row r="80" spans="1:15" ht="15.75">
      <c r="A80" s="38" t="s">
        <v>99</v>
      </c>
      <c r="B80" s="68"/>
      <c r="C80" s="49">
        <f t="shared" si="11"/>
        <v>29298188.83</v>
      </c>
      <c r="D80" s="49"/>
      <c r="E80" s="49">
        <f t="shared" si="15"/>
        <v>29173457.93</v>
      </c>
      <c r="F80" s="49"/>
      <c r="G80" s="79">
        <f t="shared" si="12"/>
        <v>99.5742709533216</v>
      </c>
      <c r="H80" s="49">
        <v>15844090.64</v>
      </c>
      <c r="I80" s="49">
        <v>15826906.03</v>
      </c>
      <c r="J80" s="79">
        <f t="shared" si="13"/>
        <v>99.8915393102043</v>
      </c>
      <c r="K80" s="49">
        <v>13454098.19</v>
      </c>
      <c r="L80" s="49">
        <v>13346551.9</v>
      </c>
      <c r="M80" s="79">
        <f t="shared" si="14"/>
        <v>99.20064289347958</v>
      </c>
      <c r="N80" s="29"/>
      <c r="O80" s="29"/>
    </row>
    <row r="81" spans="1:15" ht="26.25">
      <c r="A81" s="35" t="s">
        <v>100</v>
      </c>
      <c r="B81" s="66"/>
      <c r="C81" s="49">
        <f t="shared" si="11"/>
        <v>200989046.06</v>
      </c>
      <c r="D81" s="49"/>
      <c r="E81" s="49">
        <f t="shared" si="15"/>
        <v>153892470.47</v>
      </c>
      <c r="F81" s="49"/>
      <c r="G81" s="79">
        <f t="shared" si="12"/>
        <v>76.56759086465809</v>
      </c>
      <c r="H81" s="49">
        <v>162693602.6</v>
      </c>
      <c r="I81" s="49">
        <v>139535830.35</v>
      </c>
      <c r="J81" s="79">
        <f t="shared" si="13"/>
        <v>85.76602160139271</v>
      </c>
      <c r="K81" s="49">
        <v>38295443.46</v>
      </c>
      <c r="L81" s="49">
        <v>14356640.12</v>
      </c>
      <c r="M81" s="79">
        <f t="shared" si="14"/>
        <v>37.48916012683249</v>
      </c>
      <c r="N81" s="29"/>
      <c r="O81" s="29"/>
    </row>
    <row r="82" spans="1:15" ht="15.75">
      <c r="A82" s="39"/>
      <c r="B82" s="63"/>
      <c r="C82" s="40"/>
      <c r="D82" s="40"/>
      <c r="E82" s="40"/>
      <c r="F82" s="40"/>
      <c r="G82" s="42"/>
      <c r="H82" s="40"/>
      <c r="I82" s="40"/>
      <c r="J82" s="42"/>
      <c r="K82" s="40"/>
      <c r="L82" s="40"/>
      <c r="M82" s="42"/>
      <c r="N82" s="29"/>
      <c r="O82" s="29"/>
    </row>
    <row r="83" spans="1:15" ht="15.75">
      <c r="A83" s="39"/>
      <c r="B83" s="63"/>
      <c r="C83" s="40"/>
      <c r="D83" s="40"/>
      <c r="E83" s="40"/>
      <c r="F83" s="40"/>
      <c r="G83" s="42"/>
      <c r="H83" s="40">
        <f>H76+H78</f>
        <v>32851016</v>
      </c>
      <c r="I83" s="41"/>
      <c r="J83" s="42"/>
      <c r="K83" s="40"/>
      <c r="L83" s="40"/>
      <c r="M83" s="41"/>
      <c r="N83" s="29"/>
      <c r="O83" s="29"/>
    </row>
    <row r="84" spans="1:15" ht="15.75">
      <c r="A84" s="39"/>
      <c r="B84" s="63"/>
      <c r="C84" s="40"/>
      <c r="D84" s="40"/>
      <c r="E84" s="40"/>
      <c r="F84" s="40"/>
      <c r="G84" s="42"/>
      <c r="H84" s="41"/>
      <c r="I84" s="41"/>
      <c r="J84" s="42"/>
      <c r="K84" s="40"/>
      <c r="L84" s="40"/>
      <c r="M84" s="41"/>
      <c r="N84" s="29"/>
      <c r="O84" s="29"/>
    </row>
    <row r="85" spans="1:15" ht="15.75">
      <c r="A85" s="39"/>
      <c r="B85" s="63"/>
      <c r="C85" s="40"/>
      <c r="D85" s="40"/>
      <c r="E85" s="40"/>
      <c r="F85" s="40"/>
      <c r="G85" s="42"/>
      <c r="H85" s="41"/>
      <c r="I85" s="41"/>
      <c r="J85" s="42"/>
      <c r="K85" s="40"/>
      <c r="L85" s="40"/>
      <c r="M85" s="41"/>
      <c r="N85" s="29"/>
      <c r="O85" s="29"/>
    </row>
    <row r="86" spans="1:15" ht="15.75">
      <c r="A86" s="39"/>
      <c r="B86" s="63"/>
      <c r="C86" s="40"/>
      <c r="D86" s="40"/>
      <c r="E86" s="40"/>
      <c r="F86" s="40"/>
      <c r="G86" s="42"/>
      <c r="H86" s="41"/>
      <c r="I86" s="41"/>
      <c r="J86" s="42"/>
      <c r="K86" s="40"/>
      <c r="L86" s="40"/>
      <c r="M86" s="41"/>
      <c r="N86" s="29"/>
      <c r="O86" s="29"/>
    </row>
    <row r="87" spans="1:15" ht="15.75">
      <c r="A87" s="39"/>
      <c r="B87" s="63"/>
      <c r="C87" s="40"/>
      <c r="D87" s="40"/>
      <c r="E87" s="40"/>
      <c r="F87" s="40"/>
      <c r="G87" s="42"/>
      <c r="H87" s="41"/>
      <c r="I87" s="41"/>
      <c r="J87" s="42"/>
      <c r="K87" s="40"/>
      <c r="L87" s="40"/>
      <c r="M87" s="41"/>
      <c r="N87" s="29"/>
      <c r="O87" s="29"/>
    </row>
    <row r="88" spans="1:15" ht="15.75">
      <c r="A88" s="39"/>
      <c r="B88" s="63"/>
      <c r="C88" s="40"/>
      <c r="D88" s="40"/>
      <c r="E88" s="40"/>
      <c r="F88" s="40"/>
      <c r="G88" s="42"/>
      <c r="H88" s="41"/>
      <c r="I88" s="41"/>
      <c r="J88" s="42"/>
      <c r="K88" s="40"/>
      <c r="L88" s="40"/>
      <c r="M88" s="41"/>
      <c r="N88" s="29"/>
      <c r="O88" s="29"/>
    </row>
    <row r="89" spans="1:15" ht="15.75">
      <c r="A89" s="39"/>
      <c r="B89" s="63"/>
      <c r="C89" s="40"/>
      <c r="D89" s="40"/>
      <c r="E89" s="40"/>
      <c r="F89" s="40"/>
      <c r="G89" s="41"/>
      <c r="H89" s="41"/>
      <c r="I89" s="41"/>
      <c r="J89" s="42"/>
      <c r="K89" s="40"/>
      <c r="L89" s="40"/>
      <c r="M89" s="41"/>
      <c r="N89" s="29"/>
      <c r="O89" s="29"/>
    </row>
    <row r="90" spans="1:15" ht="15.75">
      <c r="A90" s="39"/>
      <c r="B90" s="63"/>
      <c r="C90" s="40"/>
      <c r="D90" s="40"/>
      <c r="E90" s="40"/>
      <c r="F90" s="40"/>
      <c r="G90" s="41"/>
      <c r="H90" s="41"/>
      <c r="I90" s="41"/>
      <c r="J90" s="42"/>
      <c r="K90" s="40"/>
      <c r="L90" s="40"/>
      <c r="M90" s="41"/>
      <c r="N90" s="29"/>
      <c r="O90" s="29"/>
    </row>
    <row r="91" spans="1:15" ht="15.75">
      <c r="A91" s="39"/>
      <c r="B91" s="63"/>
      <c r="C91" s="40"/>
      <c r="D91" s="40"/>
      <c r="E91" s="40"/>
      <c r="F91" s="40"/>
      <c r="G91" s="41"/>
      <c r="H91" s="41"/>
      <c r="I91" s="41"/>
      <c r="J91" s="42"/>
      <c r="K91" s="40"/>
      <c r="L91" s="40"/>
      <c r="M91" s="41"/>
      <c r="N91" s="29"/>
      <c r="O91" s="29"/>
    </row>
    <row r="92" spans="1:15" ht="15.75">
      <c r="A92" s="39"/>
      <c r="B92" s="63"/>
      <c r="C92" s="40"/>
      <c r="D92" s="40"/>
      <c r="E92" s="40"/>
      <c r="F92" s="40"/>
      <c r="G92" s="41"/>
      <c r="H92" s="41"/>
      <c r="I92" s="41"/>
      <c r="J92" s="42"/>
      <c r="K92" s="40"/>
      <c r="L92" s="40"/>
      <c r="M92" s="41"/>
      <c r="N92" s="29"/>
      <c r="O92" s="29"/>
    </row>
    <row r="93" spans="1:15" ht="15.75">
      <c r="A93" s="39"/>
      <c r="B93" s="63"/>
      <c r="C93" s="40"/>
      <c r="D93" s="40"/>
      <c r="E93" s="40"/>
      <c r="F93" s="40"/>
      <c r="G93" s="41"/>
      <c r="H93" s="41"/>
      <c r="I93" s="41"/>
      <c r="J93" s="42"/>
      <c r="K93" s="40"/>
      <c r="L93" s="40"/>
      <c r="M93" s="41"/>
      <c r="N93" s="29"/>
      <c r="O93" s="29"/>
    </row>
    <row r="94" spans="1:15" ht="15.75">
      <c r="A94" s="39"/>
      <c r="B94" s="63"/>
      <c r="C94" s="40"/>
      <c r="D94" s="40"/>
      <c r="E94" s="40"/>
      <c r="F94" s="40"/>
      <c r="G94" s="41"/>
      <c r="H94" s="41"/>
      <c r="I94" s="41"/>
      <c r="J94" s="42"/>
      <c r="K94" s="40"/>
      <c r="L94" s="40"/>
      <c r="M94" s="41"/>
      <c r="N94" s="29"/>
      <c r="O94" s="29"/>
    </row>
    <row r="95" spans="1:15" ht="15.75">
      <c r="A95" s="39"/>
      <c r="B95" s="63"/>
      <c r="C95" s="40"/>
      <c r="D95" s="40"/>
      <c r="E95" s="40"/>
      <c r="F95" s="40"/>
      <c r="G95" s="41"/>
      <c r="H95" s="41"/>
      <c r="I95" s="41"/>
      <c r="J95" s="42"/>
      <c r="K95" s="40"/>
      <c r="L95" s="40"/>
      <c r="M95" s="41"/>
      <c r="N95" s="29"/>
      <c r="O95" s="29"/>
    </row>
    <row r="96" spans="1:15" ht="15.75">
      <c r="A96" s="39"/>
      <c r="B96" s="63"/>
      <c r="C96" s="40"/>
      <c r="D96" s="40"/>
      <c r="E96" s="40"/>
      <c r="F96" s="40"/>
      <c r="G96" s="41"/>
      <c r="H96" s="41"/>
      <c r="I96" s="41"/>
      <c r="J96" s="42"/>
      <c r="K96" s="40"/>
      <c r="L96" s="40"/>
      <c r="M96" s="41"/>
      <c r="N96" s="29"/>
      <c r="O96" s="29"/>
    </row>
    <row r="97" spans="1:15" ht="15.75">
      <c r="A97" s="39"/>
      <c r="B97" s="63"/>
      <c r="C97" s="40"/>
      <c r="D97" s="40"/>
      <c r="E97" s="40"/>
      <c r="F97" s="40"/>
      <c r="G97" s="41"/>
      <c r="H97" s="41"/>
      <c r="I97" s="41"/>
      <c r="J97" s="42"/>
      <c r="K97" s="40"/>
      <c r="L97" s="40"/>
      <c r="M97" s="41"/>
      <c r="N97" s="29"/>
      <c r="O97" s="29"/>
    </row>
    <row r="98" spans="1:15" ht="15.75">
      <c r="A98" s="39"/>
      <c r="B98" s="63"/>
      <c r="C98" s="40"/>
      <c r="D98" s="40"/>
      <c r="E98" s="40"/>
      <c r="F98" s="40"/>
      <c r="G98" s="41"/>
      <c r="H98" s="41"/>
      <c r="I98" s="41"/>
      <c r="J98" s="42"/>
      <c r="K98" s="40"/>
      <c r="L98" s="40"/>
      <c r="M98" s="41"/>
      <c r="N98" s="29"/>
      <c r="O98" s="29"/>
    </row>
    <row r="99" spans="1:15" ht="15.75">
      <c r="A99" s="39"/>
      <c r="B99" s="63"/>
      <c r="C99" s="40"/>
      <c r="D99" s="40"/>
      <c r="E99" s="40"/>
      <c r="F99" s="40"/>
      <c r="G99" s="41"/>
      <c r="H99" s="41"/>
      <c r="I99" s="41"/>
      <c r="J99" s="41"/>
      <c r="K99" s="40"/>
      <c r="L99" s="40"/>
      <c r="M99" s="41"/>
      <c r="N99" s="29"/>
      <c r="O99" s="29"/>
    </row>
    <row r="100" spans="1:15" ht="15.75">
      <c r="A100" s="39"/>
      <c r="B100" s="63"/>
      <c r="C100" s="40"/>
      <c r="D100" s="40"/>
      <c r="E100" s="40"/>
      <c r="F100" s="40"/>
      <c r="G100" s="41"/>
      <c r="H100" s="41"/>
      <c r="I100" s="41"/>
      <c r="J100" s="41"/>
      <c r="K100" s="40"/>
      <c r="L100" s="40"/>
      <c r="M100" s="41"/>
      <c r="N100" s="29"/>
      <c r="O100" s="29"/>
    </row>
    <row r="101" spans="1:15" ht="15.75">
      <c r="A101" s="39"/>
      <c r="B101" s="63"/>
      <c r="C101" s="40"/>
      <c r="D101" s="40"/>
      <c r="E101" s="40"/>
      <c r="F101" s="40"/>
      <c r="G101" s="41"/>
      <c r="H101" s="41"/>
      <c r="I101" s="41"/>
      <c r="J101" s="41"/>
      <c r="K101" s="40"/>
      <c r="L101" s="40"/>
      <c r="M101" s="41"/>
      <c r="N101" s="29"/>
      <c r="O101" s="29"/>
    </row>
    <row r="102" spans="1:15" ht="15.75">
      <c r="A102" s="39"/>
      <c r="B102" s="63"/>
      <c r="C102" s="40"/>
      <c r="D102" s="40"/>
      <c r="E102" s="40"/>
      <c r="F102" s="40"/>
      <c r="G102" s="41"/>
      <c r="H102" s="41"/>
      <c r="I102" s="41"/>
      <c r="J102" s="41"/>
      <c r="K102" s="40"/>
      <c r="L102" s="40"/>
      <c r="M102" s="41"/>
      <c r="N102" s="29"/>
      <c r="O102" s="29"/>
    </row>
    <row r="103" spans="1:15" ht="15.75">
      <c r="A103" s="39"/>
      <c r="B103" s="63"/>
      <c r="C103" s="40"/>
      <c r="D103" s="40"/>
      <c r="E103" s="40"/>
      <c r="F103" s="40"/>
      <c r="G103" s="41"/>
      <c r="H103" s="41"/>
      <c r="I103" s="41"/>
      <c r="J103" s="41"/>
      <c r="K103" s="40"/>
      <c r="L103" s="40"/>
      <c r="M103" s="41"/>
      <c r="N103" s="29"/>
      <c r="O103" s="29"/>
    </row>
    <row r="104" spans="1:15" ht="15.75">
      <c r="A104" s="39"/>
      <c r="B104" s="63"/>
      <c r="C104" s="40"/>
      <c r="D104" s="40"/>
      <c r="E104" s="40"/>
      <c r="F104" s="40"/>
      <c r="G104" s="41"/>
      <c r="H104" s="41"/>
      <c r="I104" s="41"/>
      <c r="J104" s="41"/>
      <c r="K104" s="40"/>
      <c r="L104" s="40"/>
      <c r="M104" s="41"/>
      <c r="N104" s="29"/>
      <c r="O104" s="29"/>
    </row>
    <row r="105" spans="1:15" ht="15.75">
      <c r="A105" s="39"/>
      <c r="B105" s="63"/>
      <c r="C105" s="40"/>
      <c r="D105" s="40"/>
      <c r="E105" s="40"/>
      <c r="F105" s="40"/>
      <c r="G105" s="41"/>
      <c r="H105" s="41"/>
      <c r="I105" s="41"/>
      <c r="J105" s="41"/>
      <c r="K105" s="40"/>
      <c r="L105" s="40"/>
      <c r="M105" s="41"/>
      <c r="N105" s="29"/>
      <c r="O105" s="29"/>
    </row>
    <row r="106" spans="1:15" ht="15.75">
      <c r="A106" s="39"/>
      <c r="B106" s="63"/>
      <c r="C106" s="40"/>
      <c r="D106" s="40"/>
      <c r="E106" s="40"/>
      <c r="F106" s="40"/>
      <c r="G106" s="41"/>
      <c r="H106" s="41"/>
      <c r="I106" s="41"/>
      <c r="J106" s="41"/>
      <c r="K106" s="40"/>
      <c r="L106" s="40"/>
      <c r="M106" s="41"/>
      <c r="N106" s="29"/>
      <c r="O106" s="29"/>
    </row>
    <row r="107" spans="1:15" ht="15.75">
      <c r="A107" s="39"/>
      <c r="B107" s="63"/>
      <c r="C107" s="40"/>
      <c r="D107" s="40"/>
      <c r="E107" s="40"/>
      <c r="F107" s="40"/>
      <c r="G107" s="41"/>
      <c r="H107" s="41"/>
      <c r="I107" s="41"/>
      <c r="J107" s="41"/>
      <c r="K107" s="40"/>
      <c r="L107" s="40"/>
      <c r="M107" s="41"/>
      <c r="N107" s="29"/>
      <c r="O107" s="29"/>
    </row>
    <row r="108" spans="1:15" ht="15.75">
      <c r="A108" s="39"/>
      <c r="B108" s="63"/>
      <c r="C108" s="40"/>
      <c r="D108" s="40"/>
      <c r="E108" s="40"/>
      <c r="F108" s="40"/>
      <c r="G108" s="41"/>
      <c r="H108" s="41"/>
      <c r="I108" s="41"/>
      <c r="J108" s="41"/>
      <c r="K108" s="40"/>
      <c r="L108" s="40"/>
      <c r="M108" s="41"/>
      <c r="N108" s="29"/>
      <c r="O108" s="29"/>
    </row>
    <row r="109" spans="1:15" ht="15.75">
      <c r="A109" s="39"/>
      <c r="B109" s="63"/>
      <c r="C109" s="40"/>
      <c r="D109" s="40"/>
      <c r="E109" s="40"/>
      <c r="F109" s="40"/>
      <c r="G109" s="41"/>
      <c r="H109" s="41"/>
      <c r="I109" s="41"/>
      <c r="J109" s="41"/>
      <c r="K109" s="40"/>
      <c r="L109" s="40"/>
      <c r="M109" s="41"/>
      <c r="N109" s="29"/>
      <c r="O109" s="29"/>
    </row>
    <row r="110" spans="1:15" ht="15.75">
      <c r="A110" s="39"/>
      <c r="B110" s="63"/>
      <c r="C110" s="40"/>
      <c r="D110" s="40"/>
      <c r="E110" s="40"/>
      <c r="F110" s="40"/>
      <c r="G110" s="41"/>
      <c r="H110" s="41"/>
      <c r="I110" s="41"/>
      <c r="J110" s="41"/>
      <c r="K110" s="40"/>
      <c r="L110" s="40"/>
      <c r="M110" s="41"/>
      <c r="N110" s="29"/>
      <c r="O110" s="29"/>
    </row>
    <row r="111" spans="1:15" ht="15.75">
      <c r="A111" s="39"/>
      <c r="B111" s="63"/>
      <c r="C111" s="40"/>
      <c r="D111" s="40"/>
      <c r="E111" s="40"/>
      <c r="F111" s="40"/>
      <c r="G111" s="41"/>
      <c r="H111" s="41"/>
      <c r="I111" s="41"/>
      <c r="J111" s="41"/>
      <c r="K111" s="40"/>
      <c r="L111" s="40"/>
      <c r="M111" s="41"/>
      <c r="N111" s="29"/>
      <c r="O111" s="29"/>
    </row>
    <row r="112" spans="1:15" ht="15.75">
      <c r="A112" s="39"/>
      <c r="B112" s="63"/>
      <c r="C112" s="40"/>
      <c r="D112" s="40"/>
      <c r="E112" s="40"/>
      <c r="F112" s="40"/>
      <c r="G112" s="41"/>
      <c r="H112" s="41"/>
      <c r="I112" s="41"/>
      <c r="J112" s="41"/>
      <c r="K112" s="40"/>
      <c r="L112" s="40"/>
      <c r="M112" s="41"/>
      <c r="N112" s="29"/>
      <c r="O112" s="29"/>
    </row>
    <row r="113" spans="1:15" ht="15.75">
      <c r="A113" s="39"/>
      <c r="B113" s="63"/>
      <c r="C113" s="40"/>
      <c r="D113" s="40"/>
      <c r="E113" s="40"/>
      <c r="F113" s="40"/>
      <c r="G113" s="41"/>
      <c r="H113" s="41"/>
      <c r="I113" s="41"/>
      <c r="J113" s="41"/>
      <c r="K113" s="40"/>
      <c r="L113" s="40"/>
      <c r="M113" s="41"/>
      <c r="N113" s="29"/>
      <c r="O113" s="29"/>
    </row>
    <row r="114" spans="1:15" ht="15.75">
      <c r="A114" s="39"/>
      <c r="B114" s="63"/>
      <c r="C114" s="40"/>
      <c r="D114" s="40"/>
      <c r="E114" s="40"/>
      <c r="F114" s="40"/>
      <c r="G114" s="41"/>
      <c r="H114" s="41"/>
      <c r="I114" s="41"/>
      <c r="J114" s="41"/>
      <c r="K114" s="40"/>
      <c r="L114" s="40"/>
      <c r="M114" s="41"/>
      <c r="N114" s="29"/>
      <c r="O114" s="29"/>
    </row>
    <row r="115" spans="1:15" ht="15.75">
      <c r="A115" s="39"/>
      <c r="B115" s="63"/>
      <c r="C115" s="40"/>
      <c r="D115" s="40"/>
      <c r="E115" s="40"/>
      <c r="F115" s="40"/>
      <c r="G115" s="41"/>
      <c r="H115" s="41"/>
      <c r="I115" s="41"/>
      <c r="J115" s="41"/>
      <c r="K115" s="40"/>
      <c r="L115" s="40"/>
      <c r="M115" s="41"/>
      <c r="N115" s="29"/>
      <c r="O115" s="29"/>
    </row>
    <row r="116" spans="1:15" ht="15.75">
      <c r="A116" s="39"/>
      <c r="B116" s="63"/>
      <c r="C116" s="40"/>
      <c r="D116" s="40"/>
      <c r="E116" s="40"/>
      <c r="F116" s="40"/>
      <c r="G116" s="41"/>
      <c r="H116" s="41"/>
      <c r="I116" s="41"/>
      <c r="J116" s="41"/>
      <c r="K116" s="40"/>
      <c r="L116" s="40"/>
      <c r="M116" s="41"/>
      <c r="N116" s="29"/>
      <c r="O116" s="29"/>
    </row>
    <row r="117" spans="1:15" ht="15.75">
      <c r="A117" s="39"/>
      <c r="B117" s="63"/>
      <c r="C117" s="40"/>
      <c r="D117" s="40"/>
      <c r="E117" s="40"/>
      <c r="F117" s="40"/>
      <c r="G117" s="41"/>
      <c r="H117" s="41"/>
      <c r="I117" s="41"/>
      <c r="J117" s="41"/>
      <c r="K117" s="40"/>
      <c r="L117" s="40"/>
      <c r="M117" s="41"/>
      <c r="N117" s="29"/>
      <c r="O117" s="29"/>
    </row>
    <row r="118" spans="1:15" ht="15.75">
      <c r="A118" s="39"/>
      <c r="B118" s="63"/>
      <c r="C118" s="40"/>
      <c r="D118" s="40"/>
      <c r="E118" s="40"/>
      <c r="F118" s="40"/>
      <c r="G118" s="41"/>
      <c r="H118" s="41"/>
      <c r="I118" s="41"/>
      <c r="J118" s="41"/>
      <c r="K118" s="40"/>
      <c r="L118" s="40"/>
      <c r="M118" s="41"/>
      <c r="N118" s="29"/>
      <c r="O118" s="29"/>
    </row>
    <row r="119" spans="1:15" ht="15.75">
      <c r="A119" s="39"/>
      <c r="B119" s="63"/>
      <c r="C119" s="40"/>
      <c r="D119" s="40"/>
      <c r="E119" s="40"/>
      <c r="F119" s="40"/>
      <c r="G119" s="41"/>
      <c r="H119" s="41"/>
      <c r="I119" s="41"/>
      <c r="J119" s="41"/>
      <c r="K119" s="40"/>
      <c r="L119" s="40"/>
      <c r="M119" s="41"/>
      <c r="N119" s="29"/>
      <c r="O119" s="29"/>
    </row>
    <row r="120" spans="1:15" ht="15.75">
      <c r="A120" s="39"/>
      <c r="B120" s="63"/>
      <c r="C120" s="40"/>
      <c r="D120" s="40"/>
      <c r="E120" s="40"/>
      <c r="F120" s="40"/>
      <c r="G120" s="41"/>
      <c r="H120" s="41"/>
      <c r="I120" s="41"/>
      <c r="J120" s="41"/>
      <c r="K120" s="40"/>
      <c r="L120" s="40"/>
      <c r="M120" s="41"/>
      <c r="N120" s="29"/>
      <c r="O120" s="29"/>
    </row>
    <row r="121" spans="1:15" ht="15.75">
      <c r="A121" s="39"/>
      <c r="B121" s="63"/>
      <c r="C121" s="40"/>
      <c r="D121" s="40"/>
      <c r="E121" s="40"/>
      <c r="F121" s="40"/>
      <c r="G121" s="41"/>
      <c r="H121" s="41"/>
      <c r="I121" s="41"/>
      <c r="J121" s="41"/>
      <c r="K121" s="40"/>
      <c r="L121" s="40"/>
      <c r="M121" s="41"/>
      <c r="N121" s="29"/>
      <c r="O121" s="29"/>
    </row>
    <row r="122" spans="1:15" ht="15.75">
      <c r="A122" s="39"/>
      <c r="B122" s="63"/>
      <c r="C122" s="43"/>
      <c r="D122" s="43"/>
      <c r="E122" s="43"/>
      <c r="F122" s="43"/>
      <c r="G122" s="44"/>
      <c r="H122" s="44"/>
      <c r="I122" s="44"/>
      <c r="J122" s="44"/>
      <c r="K122" s="43"/>
      <c r="L122" s="43"/>
      <c r="M122" s="44"/>
      <c r="N122" s="29"/>
      <c r="O122" s="29"/>
    </row>
    <row r="123" spans="1:15" ht="15.75">
      <c r="A123" s="39"/>
      <c r="B123" s="63"/>
      <c r="C123" s="43"/>
      <c r="D123" s="43"/>
      <c r="E123" s="43"/>
      <c r="F123" s="43"/>
      <c r="G123" s="44"/>
      <c r="H123" s="44"/>
      <c r="I123" s="44"/>
      <c r="J123" s="44"/>
      <c r="K123" s="43"/>
      <c r="L123" s="43"/>
      <c r="M123" s="44"/>
      <c r="N123" s="29"/>
      <c r="O123" s="29"/>
    </row>
    <row r="124" spans="1:15" ht="15.75">
      <c r="A124" s="39"/>
      <c r="B124" s="63"/>
      <c r="C124" s="43"/>
      <c r="D124" s="43"/>
      <c r="E124" s="43"/>
      <c r="F124" s="43"/>
      <c r="G124" s="44"/>
      <c r="H124" s="44"/>
      <c r="I124" s="44"/>
      <c r="J124" s="44"/>
      <c r="K124" s="43"/>
      <c r="L124" s="43"/>
      <c r="M124" s="44"/>
      <c r="N124" s="29"/>
      <c r="O124" s="29"/>
    </row>
    <row r="125" spans="1:15" ht="15.75">
      <c r="A125" s="39"/>
      <c r="B125" s="63"/>
      <c r="C125" s="43"/>
      <c r="D125" s="43"/>
      <c r="E125" s="43"/>
      <c r="F125" s="43"/>
      <c r="G125" s="44"/>
      <c r="H125" s="44"/>
      <c r="I125" s="44"/>
      <c r="J125" s="44"/>
      <c r="K125" s="43"/>
      <c r="L125" s="43"/>
      <c r="M125" s="44"/>
      <c r="N125" s="29"/>
      <c r="O125" s="29"/>
    </row>
    <row r="126" spans="1:15" ht="15.75">
      <c r="A126" s="39"/>
      <c r="B126" s="63"/>
      <c r="C126" s="43"/>
      <c r="D126" s="43"/>
      <c r="E126" s="43"/>
      <c r="F126" s="43"/>
      <c r="G126" s="44"/>
      <c r="H126" s="44"/>
      <c r="I126" s="44"/>
      <c r="J126" s="44"/>
      <c r="K126" s="43"/>
      <c r="L126" s="43"/>
      <c r="M126" s="44"/>
      <c r="N126" s="29"/>
      <c r="O126" s="29"/>
    </row>
    <row r="127" spans="1:15" ht="15.75">
      <c r="A127" s="39"/>
      <c r="B127" s="63"/>
      <c r="C127" s="43"/>
      <c r="D127" s="43"/>
      <c r="E127" s="43"/>
      <c r="F127" s="43"/>
      <c r="G127" s="44"/>
      <c r="H127" s="44"/>
      <c r="I127" s="44"/>
      <c r="J127" s="44"/>
      <c r="K127" s="43"/>
      <c r="L127" s="43"/>
      <c r="M127" s="44"/>
      <c r="N127" s="29"/>
      <c r="O127" s="29"/>
    </row>
    <row r="128" spans="1:15" ht="15.75">
      <c r="A128" s="39"/>
      <c r="B128" s="63"/>
      <c r="C128" s="43"/>
      <c r="D128" s="43"/>
      <c r="E128" s="43"/>
      <c r="F128" s="43"/>
      <c r="G128" s="44"/>
      <c r="H128" s="44"/>
      <c r="I128" s="44"/>
      <c r="J128" s="44"/>
      <c r="K128" s="43"/>
      <c r="L128" s="43"/>
      <c r="M128" s="44"/>
      <c r="N128" s="29"/>
      <c r="O128" s="29"/>
    </row>
    <row r="129" spans="1:15" ht="15.75">
      <c r="A129" s="39"/>
      <c r="B129" s="63"/>
      <c r="C129" s="43"/>
      <c r="D129" s="43"/>
      <c r="E129" s="43"/>
      <c r="F129" s="43"/>
      <c r="G129" s="44"/>
      <c r="H129" s="44"/>
      <c r="I129" s="44"/>
      <c r="J129" s="44"/>
      <c r="K129" s="43"/>
      <c r="L129" s="43"/>
      <c r="M129" s="44"/>
      <c r="N129" s="29"/>
      <c r="O129" s="29"/>
    </row>
    <row r="130" spans="1:15" ht="15.75">
      <c r="A130" s="39"/>
      <c r="B130" s="63"/>
      <c r="C130" s="43"/>
      <c r="D130" s="43"/>
      <c r="E130" s="43"/>
      <c r="F130" s="43"/>
      <c r="G130" s="44"/>
      <c r="H130" s="44"/>
      <c r="I130" s="44"/>
      <c r="J130" s="44"/>
      <c r="K130" s="43"/>
      <c r="L130" s="43"/>
      <c r="M130" s="44"/>
      <c r="N130" s="29"/>
      <c r="O130" s="29"/>
    </row>
    <row r="131" spans="1:15" ht="15.75">
      <c r="A131" s="39"/>
      <c r="B131" s="63"/>
      <c r="C131" s="43"/>
      <c r="D131" s="43"/>
      <c r="E131" s="43"/>
      <c r="F131" s="43"/>
      <c r="G131" s="44"/>
      <c r="H131" s="44"/>
      <c r="I131" s="44"/>
      <c r="J131" s="44"/>
      <c r="K131" s="43"/>
      <c r="L131" s="43"/>
      <c r="M131" s="44"/>
      <c r="N131" s="29"/>
      <c r="O131" s="29"/>
    </row>
    <row r="132" spans="1:15" ht="15.75">
      <c r="A132" s="39"/>
      <c r="B132" s="63"/>
      <c r="C132" s="43"/>
      <c r="D132" s="43"/>
      <c r="E132" s="43"/>
      <c r="F132" s="43"/>
      <c r="G132" s="44"/>
      <c r="H132" s="44"/>
      <c r="I132" s="44"/>
      <c r="J132" s="44"/>
      <c r="K132" s="43"/>
      <c r="L132" s="43"/>
      <c r="M132" s="44"/>
      <c r="N132" s="29"/>
      <c r="O132" s="29"/>
    </row>
    <row r="133" spans="1:15" ht="15.75">
      <c r="A133" s="39"/>
      <c r="B133" s="63"/>
      <c r="C133" s="43"/>
      <c r="D133" s="43"/>
      <c r="E133" s="43"/>
      <c r="F133" s="43"/>
      <c r="G133" s="44"/>
      <c r="H133" s="44"/>
      <c r="I133" s="44"/>
      <c r="J133" s="44"/>
      <c r="K133" s="43"/>
      <c r="L133" s="43"/>
      <c r="M133" s="44"/>
      <c r="N133" s="29"/>
      <c r="O133" s="29"/>
    </row>
    <row r="134" spans="1:15" ht="15.75">
      <c r="A134" s="39"/>
      <c r="B134" s="63"/>
      <c r="C134" s="43"/>
      <c r="D134" s="43"/>
      <c r="E134" s="43"/>
      <c r="F134" s="43"/>
      <c r="G134" s="44"/>
      <c r="H134" s="44"/>
      <c r="I134" s="44"/>
      <c r="J134" s="44"/>
      <c r="K134" s="43"/>
      <c r="L134" s="43"/>
      <c r="M134" s="44"/>
      <c r="N134" s="29"/>
      <c r="O134" s="29"/>
    </row>
    <row r="135" spans="1:15" ht="15.75">
      <c r="A135" s="39"/>
      <c r="B135" s="63"/>
      <c r="C135" s="43"/>
      <c r="D135" s="43"/>
      <c r="E135" s="43"/>
      <c r="F135" s="43"/>
      <c r="G135" s="44"/>
      <c r="H135" s="44"/>
      <c r="I135" s="44"/>
      <c r="J135" s="44"/>
      <c r="K135" s="43"/>
      <c r="L135" s="43"/>
      <c r="M135" s="44"/>
      <c r="N135" s="29"/>
      <c r="O135" s="29"/>
    </row>
    <row r="136" spans="1:15" ht="15.75">
      <c r="A136" s="39"/>
      <c r="B136" s="63"/>
      <c r="C136" s="43"/>
      <c r="D136" s="43"/>
      <c r="E136" s="43"/>
      <c r="F136" s="43"/>
      <c r="G136" s="44"/>
      <c r="H136" s="44"/>
      <c r="I136" s="44"/>
      <c r="J136" s="44"/>
      <c r="K136" s="43"/>
      <c r="L136" s="43"/>
      <c r="M136" s="44"/>
      <c r="N136" s="29"/>
      <c r="O136" s="29"/>
    </row>
    <row r="137" spans="1:15" ht="15.75">
      <c r="A137" s="39"/>
      <c r="B137" s="63"/>
      <c r="C137" s="43"/>
      <c r="D137" s="43"/>
      <c r="E137" s="43"/>
      <c r="F137" s="43"/>
      <c r="G137" s="44"/>
      <c r="H137" s="44"/>
      <c r="I137" s="44"/>
      <c r="J137" s="44"/>
      <c r="K137" s="43"/>
      <c r="L137" s="43"/>
      <c r="M137" s="44"/>
      <c r="N137" s="29"/>
      <c r="O137" s="29"/>
    </row>
    <row r="138" spans="1:15" ht="15.75">
      <c r="A138" s="39"/>
      <c r="B138" s="63"/>
      <c r="C138" s="43"/>
      <c r="D138" s="43"/>
      <c r="E138" s="43"/>
      <c r="F138" s="43"/>
      <c r="G138" s="44"/>
      <c r="H138" s="44"/>
      <c r="I138" s="44"/>
      <c r="J138" s="44"/>
      <c r="K138" s="43"/>
      <c r="L138" s="43"/>
      <c r="M138" s="44"/>
      <c r="N138" s="29"/>
      <c r="O138" s="29"/>
    </row>
    <row r="139" spans="1:15" ht="15.75">
      <c r="A139" s="39"/>
      <c r="B139" s="63"/>
      <c r="C139" s="43"/>
      <c r="D139" s="43"/>
      <c r="E139" s="43"/>
      <c r="F139" s="43"/>
      <c r="G139" s="44"/>
      <c r="H139" s="44"/>
      <c r="I139" s="44"/>
      <c r="J139" s="44"/>
      <c r="K139" s="43"/>
      <c r="L139" s="43"/>
      <c r="M139" s="44"/>
      <c r="N139" s="29"/>
      <c r="O139" s="29"/>
    </row>
    <row r="140" spans="1:15" ht="15.75">
      <c r="A140" s="39"/>
      <c r="B140" s="63"/>
      <c r="C140" s="43"/>
      <c r="D140" s="43"/>
      <c r="E140" s="43"/>
      <c r="F140" s="43"/>
      <c r="G140" s="44"/>
      <c r="H140" s="44"/>
      <c r="I140" s="44"/>
      <c r="J140" s="44"/>
      <c r="K140" s="43"/>
      <c r="L140" s="43"/>
      <c r="M140" s="44"/>
      <c r="N140" s="29"/>
      <c r="O140" s="29"/>
    </row>
    <row r="141" spans="1:15" ht="15.75">
      <c r="A141" s="39"/>
      <c r="B141" s="63"/>
      <c r="C141" s="43"/>
      <c r="D141" s="43"/>
      <c r="E141" s="43"/>
      <c r="F141" s="43"/>
      <c r="G141" s="44"/>
      <c r="H141" s="44"/>
      <c r="I141" s="44"/>
      <c r="J141" s="44"/>
      <c r="K141" s="43"/>
      <c r="L141" s="43"/>
      <c r="M141" s="44"/>
      <c r="N141" s="29"/>
      <c r="O141" s="29"/>
    </row>
    <row r="142" spans="1:15" ht="15.75">
      <c r="A142" s="39"/>
      <c r="B142" s="63"/>
      <c r="C142" s="43"/>
      <c r="D142" s="43"/>
      <c r="E142" s="43"/>
      <c r="F142" s="43"/>
      <c r="G142" s="44"/>
      <c r="H142" s="44"/>
      <c r="I142" s="44"/>
      <c r="J142" s="44"/>
      <c r="K142" s="43"/>
      <c r="L142" s="43"/>
      <c r="M142" s="44"/>
      <c r="N142" s="29"/>
      <c r="O142" s="29"/>
    </row>
    <row r="143" spans="1:15" ht="15.75">
      <c r="A143" s="39"/>
      <c r="B143" s="63"/>
      <c r="C143" s="43"/>
      <c r="D143" s="43"/>
      <c r="E143" s="43"/>
      <c r="F143" s="43"/>
      <c r="G143" s="44"/>
      <c r="H143" s="44"/>
      <c r="I143" s="44"/>
      <c r="J143" s="44"/>
      <c r="K143" s="43"/>
      <c r="L143" s="43"/>
      <c r="M143" s="44"/>
      <c r="N143" s="29"/>
      <c r="O143" s="29"/>
    </row>
    <row r="144" spans="1:15" ht="15.75">
      <c r="A144" s="39"/>
      <c r="B144" s="63"/>
      <c r="C144" s="43"/>
      <c r="D144" s="43"/>
      <c r="E144" s="43"/>
      <c r="F144" s="43"/>
      <c r="G144" s="44"/>
      <c r="H144" s="44"/>
      <c r="I144" s="44"/>
      <c r="J144" s="44"/>
      <c r="K144" s="43"/>
      <c r="L144" s="43"/>
      <c r="M144" s="44"/>
      <c r="N144" s="29"/>
      <c r="O144" s="29"/>
    </row>
    <row r="145" spans="1:15" ht="15.75">
      <c r="A145" s="39"/>
      <c r="B145" s="63"/>
      <c r="C145" s="43"/>
      <c r="D145" s="43"/>
      <c r="E145" s="43"/>
      <c r="F145" s="43"/>
      <c r="G145" s="44"/>
      <c r="H145" s="44"/>
      <c r="I145" s="44"/>
      <c r="J145" s="44"/>
      <c r="K145" s="43"/>
      <c r="L145" s="43"/>
      <c r="M145" s="44"/>
      <c r="N145" s="29"/>
      <c r="O145" s="29"/>
    </row>
    <row r="146" spans="1:15" ht="15.75">
      <c r="A146" s="39"/>
      <c r="B146" s="63"/>
      <c r="C146" s="43"/>
      <c r="D146" s="43"/>
      <c r="E146" s="43"/>
      <c r="F146" s="43"/>
      <c r="G146" s="44"/>
      <c r="H146" s="44"/>
      <c r="I146" s="44"/>
      <c r="J146" s="44"/>
      <c r="K146" s="43"/>
      <c r="L146" s="43"/>
      <c r="M146" s="44"/>
      <c r="N146" s="29"/>
      <c r="O146" s="29"/>
    </row>
    <row r="147" spans="1:15" ht="15.75">
      <c r="A147" s="39"/>
      <c r="B147" s="63"/>
      <c r="C147" s="43"/>
      <c r="D147" s="43"/>
      <c r="E147" s="43"/>
      <c r="F147" s="43"/>
      <c r="G147" s="44"/>
      <c r="H147" s="44"/>
      <c r="I147" s="44"/>
      <c r="J147" s="44"/>
      <c r="K147" s="43"/>
      <c r="L147" s="43"/>
      <c r="M147" s="44"/>
      <c r="N147" s="29"/>
      <c r="O147" s="29"/>
    </row>
    <row r="148" spans="1:15" ht="15.75">
      <c r="A148" s="39"/>
      <c r="B148" s="63"/>
      <c r="C148" s="43"/>
      <c r="D148" s="43"/>
      <c r="E148" s="43"/>
      <c r="F148" s="43"/>
      <c r="G148" s="44"/>
      <c r="H148" s="44"/>
      <c r="I148" s="44"/>
      <c r="J148" s="44"/>
      <c r="K148" s="43"/>
      <c r="L148" s="43"/>
      <c r="M148" s="44"/>
      <c r="N148" s="29"/>
      <c r="O148" s="29"/>
    </row>
    <row r="149" spans="1:15" ht="15.75">
      <c r="A149" s="39"/>
      <c r="B149" s="63"/>
      <c r="C149" s="43"/>
      <c r="D149" s="43"/>
      <c r="E149" s="43"/>
      <c r="F149" s="43"/>
      <c r="G149" s="44"/>
      <c r="H149" s="44"/>
      <c r="I149" s="44"/>
      <c r="J149" s="44"/>
      <c r="K149" s="43"/>
      <c r="L149" s="43"/>
      <c r="M149" s="44"/>
      <c r="N149" s="29"/>
      <c r="O149" s="29"/>
    </row>
    <row r="150" spans="1:15" ht="15.75">
      <c r="A150" s="39"/>
      <c r="B150" s="63"/>
      <c r="C150" s="43"/>
      <c r="D150" s="43"/>
      <c r="E150" s="43"/>
      <c r="F150" s="43"/>
      <c r="G150" s="44"/>
      <c r="H150" s="44"/>
      <c r="I150" s="44"/>
      <c r="J150" s="44"/>
      <c r="K150" s="43"/>
      <c r="L150" s="43"/>
      <c r="M150" s="44"/>
      <c r="N150" s="29"/>
      <c r="O150" s="29"/>
    </row>
    <row r="151" spans="1:15" ht="15.75">
      <c r="A151" s="39"/>
      <c r="B151" s="63"/>
      <c r="C151" s="43"/>
      <c r="D151" s="43"/>
      <c r="E151" s="43"/>
      <c r="F151" s="43"/>
      <c r="G151" s="44"/>
      <c r="H151" s="44"/>
      <c r="I151" s="44"/>
      <c r="J151" s="44"/>
      <c r="K151" s="43"/>
      <c r="L151" s="43"/>
      <c r="M151" s="44"/>
      <c r="N151" s="29"/>
      <c r="O151" s="29"/>
    </row>
    <row r="152" spans="1:15" ht="15.75">
      <c r="A152" s="39"/>
      <c r="B152" s="63"/>
      <c r="C152" s="43"/>
      <c r="D152" s="43"/>
      <c r="E152" s="43"/>
      <c r="F152" s="43"/>
      <c r="G152" s="44"/>
      <c r="H152" s="44"/>
      <c r="I152" s="44"/>
      <c r="J152" s="44"/>
      <c r="K152" s="43"/>
      <c r="L152" s="43"/>
      <c r="M152" s="44"/>
      <c r="N152" s="29"/>
      <c r="O152" s="29"/>
    </row>
    <row r="153" spans="1:15" ht="15.75">
      <c r="A153" s="39"/>
      <c r="B153" s="63"/>
      <c r="C153" s="43"/>
      <c r="D153" s="43"/>
      <c r="E153" s="43"/>
      <c r="F153" s="43"/>
      <c r="G153" s="44"/>
      <c r="H153" s="44"/>
      <c r="I153" s="44"/>
      <c r="J153" s="44"/>
      <c r="K153" s="43"/>
      <c r="L153" s="43"/>
      <c r="M153" s="44"/>
      <c r="N153" s="29"/>
      <c r="O153" s="29"/>
    </row>
    <row r="154" spans="1:15" ht="15.75">
      <c r="A154" s="39"/>
      <c r="B154" s="63"/>
      <c r="C154" s="43"/>
      <c r="D154" s="43"/>
      <c r="E154" s="43"/>
      <c r="F154" s="43"/>
      <c r="G154" s="44"/>
      <c r="H154" s="44"/>
      <c r="I154" s="44"/>
      <c r="J154" s="44"/>
      <c r="K154" s="43"/>
      <c r="L154" s="43"/>
      <c r="M154" s="44"/>
      <c r="N154" s="29"/>
      <c r="O154" s="29"/>
    </row>
    <row r="155" spans="1:15" ht="15.75">
      <c r="A155" s="39"/>
      <c r="B155" s="63"/>
      <c r="C155" s="43"/>
      <c r="D155" s="43"/>
      <c r="E155" s="43"/>
      <c r="F155" s="43"/>
      <c r="G155" s="44"/>
      <c r="H155" s="44"/>
      <c r="I155" s="44"/>
      <c r="J155" s="44"/>
      <c r="K155" s="43"/>
      <c r="L155" s="43"/>
      <c r="M155" s="44"/>
      <c r="N155" s="29"/>
      <c r="O155" s="29"/>
    </row>
    <row r="156" spans="1:15" ht="15.75">
      <c r="A156" s="39"/>
      <c r="B156" s="63"/>
      <c r="C156" s="43"/>
      <c r="D156" s="43"/>
      <c r="E156" s="43"/>
      <c r="F156" s="43"/>
      <c r="G156" s="44"/>
      <c r="H156" s="44"/>
      <c r="I156" s="44"/>
      <c r="J156" s="44"/>
      <c r="K156" s="43"/>
      <c r="L156" s="43"/>
      <c r="M156" s="44"/>
      <c r="N156" s="29"/>
      <c r="O156" s="29"/>
    </row>
    <row r="157" spans="1:15" ht="15.75">
      <c r="A157" s="39"/>
      <c r="B157" s="63"/>
      <c r="C157" s="43"/>
      <c r="D157" s="43"/>
      <c r="E157" s="43"/>
      <c r="F157" s="43"/>
      <c r="G157" s="44"/>
      <c r="H157" s="44"/>
      <c r="I157" s="44"/>
      <c r="J157" s="44"/>
      <c r="K157" s="43"/>
      <c r="L157" s="43"/>
      <c r="M157" s="44"/>
      <c r="N157" s="29"/>
      <c r="O157" s="29"/>
    </row>
    <row r="158" spans="1:15" ht="15.75">
      <c r="A158" s="39"/>
      <c r="B158" s="63"/>
      <c r="C158" s="43"/>
      <c r="D158" s="43"/>
      <c r="E158" s="43"/>
      <c r="F158" s="43"/>
      <c r="G158" s="44"/>
      <c r="H158" s="44"/>
      <c r="I158" s="44"/>
      <c r="J158" s="44"/>
      <c r="K158" s="43"/>
      <c r="L158" s="43"/>
      <c r="M158" s="44"/>
      <c r="N158" s="29"/>
      <c r="O158" s="29"/>
    </row>
    <row r="159" spans="1:15" ht="15.75">
      <c r="A159" s="39"/>
      <c r="B159" s="63"/>
      <c r="C159" s="43"/>
      <c r="D159" s="43"/>
      <c r="E159" s="43"/>
      <c r="F159" s="43"/>
      <c r="G159" s="44"/>
      <c r="H159" s="44"/>
      <c r="I159" s="44"/>
      <c r="J159" s="44"/>
      <c r="K159" s="43"/>
      <c r="L159" s="43"/>
      <c r="M159" s="44"/>
      <c r="N159" s="29"/>
      <c r="O159" s="29"/>
    </row>
    <row r="160" spans="1:15" ht="15.75">
      <c r="A160" s="39"/>
      <c r="B160" s="63"/>
      <c r="C160" s="43"/>
      <c r="D160" s="43"/>
      <c r="E160" s="43"/>
      <c r="F160" s="43"/>
      <c r="G160" s="44"/>
      <c r="H160" s="44"/>
      <c r="I160" s="44"/>
      <c r="J160" s="44"/>
      <c r="K160" s="43"/>
      <c r="L160" s="43"/>
      <c r="M160" s="44"/>
      <c r="N160" s="29"/>
      <c r="O160" s="29"/>
    </row>
    <row r="161" spans="1:15" ht="15.75">
      <c r="A161" s="39"/>
      <c r="B161" s="63"/>
      <c r="C161" s="43"/>
      <c r="D161" s="43"/>
      <c r="E161" s="43"/>
      <c r="F161" s="43"/>
      <c r="G161" s="44"/>
      <c r="H161" s="44"/>
      <c r="I161" s="44"/>
      <c r="J161" s="44"/>
      <c r="K161" s="43"/>
      <c r="L161" s="43"/>
      <c r="M161" s="44"/>
      <c r="N161" s="29"/>
      <c r="O161" s="29"/>
    </row>
    <row r="162" spans="1:15" ht="15.75">
      <c r="A162" s="39"/>
      <c r="B162" s="63"/>
      <c r="C162" s="43"/>
      <c r="D162" s="43"/>
      <c r="E162" s="43"/>
      <c r="F162" s="43"/>
      <c r="G162" s="44"/>
      <c r="H162" s="44"/>
      <c r="I162" s="44"/>
      <c r="J162" s="44"/>
      <c r="K162" s="43"/>
      <c r="L162" s="43"/>
      <c r="M162" s="44"/>
      <c r="N162" s="29"/>
      <c r="O162" s="29"/>
    </row>
    <row r="163" spans="1:15" ht="15.75">
      <c r="A163" s="39"/>
      <c r="B163" s="63"/>
      <c r="C163" s="43"/>
      <c r="D163" s="43"/>
      <c r="E163" s="43"/>
      <c r="F163" s="43"/>
      <c r="G163" s="44"/>
      <c r="H163" s="44"/>
      <c r="I163" s="44"/>
      <c r="J163" s="44"/>
      <c r="K163" s="43"/>
      <c r="L163" s="43"/>
      <c r="M163" s="44"/>
      <c r="N163" s="29"/>
      <c r="O163" s="29"/>
    </row>
    <row r="164" spans="1:15" ht="15.75">
      <c r="A164" s="39"/>
      <c r="B164" s="63"/>
      <c r="C164" s="43"/>
      <c r="D164" s="43"/>
      <c r="E164" s="43"/>
      <c r="F164" s="43"/>
      <c r="G164" s="44"/>
      <c r="H164" s="44"/>
      <c r="I164" s="44"/>
      <c r="J164" s="44"/>
      <c r="K164" s="43"/>
      <c r="L164" s="43"/>
      <c r="M164" s="44"/>
      <c r="N164" s="29"/>
      <c r="O164" s="29"/>
    </row>
    <row r="165" spans="1:15" ht="15.75">
      <c r="A165" s="39"/>
      <c r="B165" s="63"/>
      <c r="C165" s="43"/>
      <c r="D165" s="43"/>
      <c r="E165" s="43"/>
      <c r="F165" s="43"/>
      <c r="G165" s="44"/>
      <c r="H165" s="44"/>
      <c r="I165" s="44"/>
      <c r="J165" s="44"/>
      <c r="K165" s="43"/>
      <c r="L165" s="43"/>
      <c r="M165" s="44"/>
      <c r="N165" s="29"/>
      <c r="O165" s="29"/>
    </row>
    <row r="166" spans="1:15" ht="15.75">
      <c r="A166" s="39"/>
      <c r="B166" s="63"/>
      <c r="C166" s="43"/>
      <c r="D166" s="43"/>
      <c r="E166" s="43"/>
      <c r="F166" s="43"/>
      <c r="G166" s="44"/>
      <c r="H166" s="44"/>
      <c r="I166" s="44"/>
      <c r="J166" s="44"/>
      <c r="K166" s="43"/>
      <c r="L166" s="43"/>
      <c r="M166" s="44"/>
      <c r="N166" s="29"/>
      <c r="O166" s="29"/>
    </row>
    <row r="167" spans="1:15" ht="15.75">
      <c r="A167" s="39"/>
      <c r="B167" s="63"/>
      <c r="C167" s="43"/>
      <c r="D167" s="43"/>
      <c r="E167" s="43"/>
      <c r="F167" s="43"/>
      <c r="G167" s="44"/>
      <c r="H167" s="44"/>
      <c r="I167" s="44"/>
      <c r="J167" s="44"/>
      <c r="K167" s="43"/>
      <c r="L167" s="43"/>
      <c r="M167" s="44"/>
      <c r="N167" s="29"/>
      <c r="O167" s="29"/>
    </row>
    <row r="168" spans="1:15" ht="15.75">
      <c r="A168" s="39"/>
      <c r="B168" s="63"/>
      <c r="C168" s="43"/>
      <c r="D168" s="43"/>
      <c r="E168" s="43"/>
      <c r="F168" s="43"/>
      <c r="G168" s="44"/>
      <c r="H168" s="44"/>
      <c r="I168" s="44"/>
      <c r="J168" s="44"/>
      <c r="K168" s="43"/>
      <c r="L168" s="43"/>
      <c r="M168" s="44"/>
      <c r="N168" s="29"/>
      <c r="O168" s="29"/>
    </row>
    <row r="169" spans="1:15" ht="15.75">
      <c r="A169" s="39"/>
      <c r="B169" s="63"/>
      <c r="C169" s="43"/>
      <c r="D169" s="43"/>
      <c r="E169" s="43"/>
      <c r="F169" s="43"/>
      <c r="G169" s="44"/>
      <c r="H169" s="44"/>
      <c r="I169" s="44"/>
      <c r="J169" s="44"/>
      <c r="K169" s="43"/>
      <c r="L169" s="43"/>
      <c r="M169" s="44"/>
      <c r="N169" s="29"/>
      <c r="O169" s="29"/>
    </row>
    <row r="170" spans="1:15" ht="15.75">
      <c r="A170" s="39"/>
      <c r="B170" s="63"/>
      <c r="C170" s="43"/>
      <c r="D170" s="43"/>
      <c r="E170" s="43"/>
      <c r="F170" s="43"/>
      <c r="G170" s="44"/>
      <c r="H170" s="44"/>
      <c r="I170" s="44"/>
      <c r="J170" s="44"/>
      <c r="K170" s="43"/>
      <c r="L170" s="43"/>
      <c r="M170" s="44"/>
      <c r="N170" s="29"/>
      <c r="O170" s="29"/>
    </row>
    <row r="171" spans="1:15" ht="15.75">
      <c r="A171" s="39"/>
      <c r="B171" s="63"/>
      <c r="C171" s="43"/>
      <c r="D171" s="43"/>
      <c r="E171" s="43"/>
      <c r="F171" s="43"/>
      <c r="G171" s="44"/>
      <c r="H171" s="44"/>
      <c r="I171" s="44"/>
      <c r="J171" s="44"/>
      <c r="K171" s="43"/>
      <c r="L171" s="43"/>
      <c r="M171" s="44"/>
      <c r="N171" s="29"/>
      <c r="O171" s="29"/>
    </row>
    <row r="172" spans="1:15" ht="15.75">
      <c r="A172" s="39"/>
      <c r="B172" s="63"/>
      <c r="C172" s="43"/>
      <c r="D172" s="43"/>
      <c r="E172" s="43"/>
      <c r="F172" s="43"/>
      <c r="G172" s="44"/>
      <c r="H172" s="44"/>
      <c r="I172" s="44"/>
      <c r="J172" s="44"/>
      <c r="K172" s="43"/>
      <c r="L172" s="43"/>
      <c r="M172" s="44"/>
      <c r="N172" s="29"/>
      <c r="O172" s="29"/>
    </row>
    <row r="173" spans="1:15" ht="15.75">
      <c r="A173" s="39"/>
      <c r="B173" s="63"/>
      <c r="C173" s="43"/>
      <c r="D173" s="43"/>
      <c r="E173" s="43"/>
      <c r="F173" s="43"/>
      <c r="G173" s="44"/>
      <c r="H173" s="44"/>
      <c r="I173" s="44"/>
      <c r="J173" s="44"/>
      <c r="K173" s="43"/>
      <c r="L173" s="43"/>
      <c r="M173" s="44"/>
      <c r="N173" s="29"/>
      <c r="O173" s="29"/>
    </row>
    <row r="174" spans="1:15" ht="15.75">
      <c r="A174" s="39"/>
      <c r="B174" s="63"/>
      <c r="C174" s="43"/>
      <c r="D174" s="43"/>
      <c r="E174" s="43"/>
      <c r="F174" s="43"/>
      <c r="G174" s="44"/>
      <c r="H174" s="44"/>
      <c r="I174" s="44"/>
      <c r="J174" s="44"/>
      <c r="K174" s="43"/>
      <c r="L174" s="43"/>
      <c r="M174" s="44"/>
      <c r="N174" s="29"/>
      <c r="O174" s="29"/>
    </row>
    <row r="175" spans="1:15" ht="15.75">
      <c r="A175" s="39"/>
      <c r="B175" s="63"/>
      <c r="C175" s="43"/>
      <c r="D175" s="43"/>
      <c r="E175" s="43"/>
      <c r="F175" s="43"/>
      <c r="G175" s="44"/>
      <c r="H175" s="44"/>
      <c r="I175" s="44"/>
      <c r="J175" s="44"/>
      <c r="K175" s="43"/>
      <c r="L175" s="43"/>
      <c r="M175" s="44"/>
      <c r="N175" s="29"/>
      <c r="O175" s="29"/>
    </row>
    <row r="176" spans="1:15" ht="15.75">
      <c r="A176" s="39"/>
      <c r="B176" s="63"/>
      <c r="C176" s="43"/>
      <c r="D176" s="43"/>
      <c r="E176" s="43"/>
      <c r="F176" s="43"/>
      <c r="G176" s="44"/>
      <c r="H176" s="44"/>
      <c r="I176" s="44"/>
      <c r="J176" s="44"/>
      <c r="K176" s="43"/>
      <c r="L176" s="43"/>
      <c r="M176" s="44"/>
      <c r="N176" s="29"/>
      <c r="O176" s="29"/>
    </row>
    <row r="177" spans="1:15" ht="15.75">
      <c r="A177" s="39"/>
      <c r="B177" s="63"/>
      <c r="C177" s="43"/>
      <c r="D177" s="43"/>
      <c r="E177" s="43"/>
      <c r="F177" s="43"/>
      <c r="G177" s="44"/>
      <c r="H177" s="44"/>
      <c r="I177" s="44"/>
      <c r="J177" s="44"/>
      <c r="K177" s="43"/>
      <c r="L177" s="43"/>
      <c r="M177" s="44"/>
      <c r="N177" s="29"/>
      <c r="O177" s="29"/>
    </row>
    <row r="178" spans="1:15" ht="15.75">
      <c r="A178" s="39"/>
      <c r="B178" s="63"/>
      <c r="C178" s="43"/>
      <c r="D178" s="43"/>
      <c r="E178" s="43"/>
      <c r="F178" s="43"/>
      <c r="G178" s="44"/>
      <c r="H178" s="44"/>
      <c r="I178" s="44"/>
      <c r="J178" s="44"/>
      <c r="K178" s="43"/>
      <c r="L178" s="43"/>
      <c r="M178" s="44"/>
      <c r="N178" s="29"/>
      <c r="O178" s="29"/>
    </row>
    <row r="179" spans="1:15" ht="15.75">
      <c r="A179" s="39"/>
      <c r="B179" s="63"/>
      <c r="C179" s="43"/>
      <c r="D179" s="43"/>
      <c r="E179" s="43"/>
      <c r="F179" s="43"/>
      <c r="G179" s="44"/>
      <c r="H179" s="44"/>
      <c r="I179" s="44"/>
      <c r="J179" s="44"/>
      <c r="K179" s="43"/>
      <c r="L179" s="43"/>
      <c r="M179" s="44"/>
      <c r="N179" s="29"/>
      <c r="O179" s="29"/>
    </row>
    <row r="180" spans="1:15" ht="15.75">
      <c r="A180" s="39"/>
      <c r="B180" s="63"/>
      <c r="C180" s="43"/>
      <c r="D180" s="43"/>
      <c r="E180" s="43"/>
      <c r="F180" s="43"/>
      <c r="G180" s="44"/>
      <c r="H180" s="44"/>
      <c r="I180" s="44"/>
      <c r="J180" s="44"/>
      <c r="K180" s="43"/>
      <c r="L180" s="43"/>
      <c r="M180" s="44"/>
      <c r="N180" s="29"/>
      <c r="O180" s="29"/>
    </row>
    <row r="181" spans="1:15" ht="15.75">
      <c r="A181" s="39"/>
      <c r="B181" s="63"/>
      <c r="C181" s="43"/>
      <c r="D181" s="43"/>
      <c r="E181" s="43"/>
      <c r="F181" s="43"/>
      <c r="G181" s="44"/>
      <c r="H181" s="44"/>
      <c r="I181" s="44"/>
      <c r="J181" s="44"/>
      <c r="K181" s="43"/>
      <c r="L181" s="43"/>
      <c r="M181" s="44"/>
      <c r="N181" s="29"/>
      <c r="O181" s="29"/>
    </row>
    <row r="182" spans="1:15" ht="15.75">
      <c r="A182" s="39"/>
      <c r="B182" s="63"/>
      <c r="C182" s="43"/>
      <c r="D182" s="43"/>
      <c r="E182" s="43"/>
      <c r="F182" s="43"/>
      <c r="G182" s="44"/>
      <c r="H182" s="44"/>
      <c r="I182" s="44"/>
      <c r="J182" s="44"/>
      <c r="K182" s="43"/>
      <c r="L182" s="43"/>
      <c r="M182" s="44"/>
      <c r="N182" s="29"/>
      <c r="O182" s="29"/>
    </row>
    <row r="183" spans="1:15" ht="15.75">
      <c r="A183" s="39"/>
      <c r="B183" s="63"/>
      <c r="C183" s="43"/>
      <c r="D183" s="43"/>
      <c r="E183" s="43"/>
      <c r="F183" s="43"/>
      <c r="G183" s="44"/>
      <c r="H183" s="44"/>
      <c r="I183" s="44"/>
      <c r="J183" s="44"/>
      <c r="K183" s="43"/>
      <c r="L183" s="43"/>
      <c r="M183" s="44"/>
      <c r="N183" s="29"/>
      <c r="O183" s="29"/>
    </row>
    <row r="184" spans="1:15" ht="15.75">
      <c r="A184" s="39"/>
      <c r="B184" s="63"/>
      <c r="C184" s="43"/>
      <c r="D184" s="43"/>
      <c r="E184" s="43"/>
      <c r="F184" s="43"/>
      <c r="G184" s="44"/>
      <c r="H184" s="44"/>
      <c r="I184" s="44"/>
      <c r="J184" s="44"/>
      <c r="K184" s="43"/>
      <c r="L184" s="43"/>
      <c r="M184" s="44"/>
      <c r="N184" s="29"/>
      <c r="O184" s="29"/>
    </row>
    <row r="185" spans="1:15" ht="15.75">
      <c r="A185" s="39"/>
      <c r="B185" s="63"/>
      <c r="C185" s="43"/>
      <c r="D185" s="43"/>
      <c r="E185" s="43"/>
      <c r="F185" s="43"/>
      <c r="G185" s="44"/>
      <c r="H185" s="44"/>
      <c r="I185" s="44"/>
      <c r="J185" s="44"/>
      <c r="K185" s="43"/>
      <c r="L185" s="43"/>
      <c r="M185" s="44"/>
      <c r="N185" s="29"/>
      <c r="O185" s="29"/>
    </row>
    <row r="186" spans="1:15" ht="15.75">
      <c r="A186" s="39"/>
      <c r="B186" s="63"/>
      <c r="C186" s="43"/>
      <c r="D186" s="43"/>
      <c r="E186" s="43"/>
      <c r="F186" s="43"/>
      <c r="G186" s="44"/>
      <c r="H186" s="44"/>
      <c r="I186" s="44"/>
      <c r="J186" s="44"/>
      <c r="K186" s="43"/>
      <c r="L186" s="43"/>
      <c r="M186" s="44"/>
      <c r="N186" s="29"/>
      <c r="O186" s="29"/>
    </row>
    <row r="187" spans="1:15" ht="15.75">
      <c r="A187" s="39"/>
      <c r="B187" s="63"/>
      <c r="C187" s="43"/>
      <c r="D187" s="43"/>
      <c r="E187" s="43"/>
      <c r="F187" s="43"/>
      <c r="G187" s="44"/>
      <c r="H187" s="44"/>
      <c r="I187" s="44"/>
      <c r="J187" s="44"/>
      <c r="K187" s="43"/>
      <c r="L187" s="43"/>
      <c r="M187" s="44"/>
      <c r="N187" s="29"/>
      <c r="O187" s="29"/>
    </row>
    <row r="188" spans="1:15" ht="15.75">
      <c r="A188" s="39"/>
      <c r="B188" s="63"/>
      <c r="C188" s="43"/>
      <c r="D188" s="43"/>
      <c r="E188" s="43"/>
      <c r="F188" s="43"/>
      <c r="G188" s="44"/>
      <c r="H188" s="44"/>
      <c r="I188" s="44"/>
      <c r="J188" s="44"/>
      <c r="K188" s="43"/>
      <c r="L188" s="43"/>
      <c r="M188" s="44"/>
      <c r="N188" s="29"/>
      <c r="O188" s="29"/>
    </row>
    <row r="189" spans="1:15" ht="15.75">
      <c r="A189" s="39"/>
      <c r="B189" s="63"/>
      <c r="C189" s="43"/>
      <c r="D189" s="43"/>
      <c r="E189" s="43"/>
      <c r="F189" s="43"/>
      <c r="G189" s="44"/>
      <c r="H189" s="44"/>
      <c r="I189" s="44"/>
      <c r="J189" s="44"/>
      <c r="K189" s="43"/>
      <c r="L189" s="43"/>
      <c r="M189" s="44"/>
      <c r="N189" s="29"/>
      <c r="O189" s="29"/>
    </row>
    <row r="190" spans="1:15" ht="15.75">
      <c r="A190" s="39"/>
      <c r="B190" s="63"/>
      <c r="C190" s="43"/>
      <c r="D190" s="43"/>
      <c r="E190" s="43"/>
      <c r="F190" s="43"/>
      <c r="G190" s="44"/>
      <c r="H190" s="44"/>
      <c r="I190" s="44"/>
      <c r="J190" s="44"/>
      <c r="K190" s="43"/>
      <c r="L190" s="43"/>
      <c r="M190" s="44"/>
      <c r="N190" s="29"/>
      <c r="O190" s="29"/>
    </row>
    <row r="191" spans="1:15" ht="15.75">
      <c r="A191" s="39"/>
      <c r="B191" s="63"/>
      <c r="C191" s="43"/>
      <c r="D191" s="43"/>
      <c r="E191" s="43"/>
      <c r="F191" s="43"/>
      <c r="G191" s="44"/>
      <c r="H191" s="44"/>
      <c r="I191" s="44"/>
      <c r="J191" s="44"/>
      <c r="K191" s="43"/>
      <c r="L191" s="43"/>
      <c r="M191" s="44"/>
      <c r="N191" s="29"/>
      <c r="O191" s="29"/>
    </row>
    <row r="192" spans="1:15" ht="15.75">
      <c r="A192" s="39"/>
      <c r="B192" s="63"/>
      <c r="C192" s="43"/>
      <c r="D192" s="43"/>
      <c r="E192" s="43"/>
      <c r="F192" s="43"/>
      <c r="G192" s="44"/>
      <c r="H192" s="44"/>
      <c r="I192" s="44"/>
      <c r="J192" s="44"/>
      <c r="K192" s="43"/>
      <c r="L192" s="43"/>
      <c r="M192" s="44"/>
      <c r="N192" s="29"/>
      <c r="O192" s="29"/>
    </row>
    <row r="193" spans="1:15" ht="15.75">
      <c r="A193" s="39"/>
      <c r="B193" s="63"/>
      <c r="C193" s="43"/>
      <c r="D193" s="43"/>
      <c r="E193" s="43"/>
      <c r="F193" s="43"/>
      <c r="G193" s="44"/>
      <c r="H193" s="44"/>
      <c r="I193" s="44"/>
      <c r="J193" s="44"/>
      <c r="K193" s="43"/>
      <c r="L193" s="43"/>
      <c r="M193" s="44"/>
      <c r="N193" s="29"/>
      <c r="O193" s="29"/>
    </row>
    <row r="194" spans="1:15" ht="15.75">
      <c r="A194" s="39"/>
      <c r="B194" s="63"/>
      <c r="C194" s="43"/>
      <c r="D194" s="43"/>
      <c r="E194" s="43"/>
      <c r="F194" s="43"/>
      <c r="G194" s="44"/>
      <c r="H194" s="44"/>
      <c r="I194" s="44"/>
      <c r="J194" s="44"/>
      <c r="K194" s="43"/>
      <c r="L194" s="43"/>
      <c r="M194" s="44"/>
      <c r="N194" s="29"/>
      <c r="O194" s="29"/>
    </row>
    <row r="195" spans="1:15" ht="15.75">
      <c r="A195" s="39"/>
      <c r="B195" s="63"/>
      <c r="C195" s="43"/>
      <c r="D195" s="43"/>
      <c r="E195" s="43"/>
      <c r="F195" s="43"/>
      <c r="G195" s="44"/>
      <c r="H195" s="44"/>
      <c r="I195" s="44"/>
      <c r="J195" s="44"/>
      <c r="K195" s="43"/>
      <c r="L195" s="43"/>
      <c r="M195" s="44"/>
      <c r="N195" s="29"/>
      <c r="O195" s="29"/>
    </row>
    <row r="196" spans="1:15" ht="15.75">
      <c r="A196" s="39"/>
      <c r="B196" s="63"/>
      <c r="C196" s="43"/>
      <c r="D196" s="43"/>
      <c r="E196" s="43"/>
      <c r="F196" s="43"/>
      <c r="G196" s="44"/>
      <c r="H196" s="44"/>
      <c r="I196" s="44"/>
      <c r="J196" s="44"/>
      <c r="K196" s="43"/>
      <c r="L196" s="43"/>
      <c r="M196" s="44"/>
      <c r="N196" s="29"/>
      <c r="O196" s="29"/>
    </row>
    <row r="197" spans="1:15" ht="15.75">
      <c r="A197" s="39"/>
      <c r="B197" s="63"/>
      <c r="C197" s="43"/>
      <c r="D197" s="43"/>
      <c r="E197" s="43"/>
      <c r="F197" s="43"/>
      <c r="G197" s="44"/>
      <c r="H197" s="44"/>
      <c r="I197" s="44"/>
      <c r="J197" s="44"/>
      <c r="K197" s="43"/>
      <c r="L197" s="43"/>
      <c r="M197" s="44"/>
      <c r="N197" s="29"/>
      <c r="O197" s="29"/>
    </row>
    <row r="198" spans="1:15" ht="15.75">
      <c r="A198" s="39"/>
      <c r="B198" s="63"/>
      <c r="C198" s="43"/>
      <c r="D198" s="43"/>
      <c r="E198" s="43"/>
      <c r="F198" s="43"/>
      <c r="G198" s="44"/>
      <c r="H198" s="44"/>
      <c r="I198" s="44"/>
      <c r="J198" s="44"/>
      <c r="K198" s="43"/>
      <c r="L198" s="43"/>
      <c r="M198" s="44"/>
      <c r="N198" s="29"/>
      <c r="O198" s="29"/>
    </row>
    <row r="199" spans="1:15" ht="15.75">
      <c r="A199" s="39"/>
      <c r="B199" s="63"/>
      <c r="C199" s="43"/>
      <c r="D199" s="43"/>
      <c r="E199" s="43"/>
      <c r="F199" s="43"/>
      <c r="G199" s="44"/>
      <c r="H199" s="44"/>
      <c r="I199" s="44"/>
      <c r="J199" s="44"/>
      <c r="K199" s="43"/>
      <c r="L199" s="43"/>
      <c r="M199" s="44"/>
      <c r="N199" s="29"/>
      <c r="O199" s="29"/>
    </row>
    <row r="200" spans="1:15" ht="15.75">
      <c r="A200" s="39"/>
      <c r="B200" s="63"/>
      <c r="C200" s="43"/>
      <c r="D200" s="43"/>
      <c r="E200" s="43"/>
      <c r="F200" s="43"/>
      <c r="G200" s="44"/>
      <c r="H200" s="44"/>
      <c r="I200" s="44"/>
      <c r="J200" s="44"/>
      <c r="K200" s="43"/>
      <c r="L200" s="43"/>
      <c r="M200" s="44"/>
      <c r="N200" s="29"/>
      <c r="O200" s="29"/>
    </row>
    <row r="201" spans="1:15" ht="15.75">
      <c r="A201" s="39"/>
      <c r="B201" s="63"/>
      <c r="C201" s="43"/>
      <c r="D201" s="43"/>
      <c r="E201" s="43"/>
      <c r="F201" s="43"/>
      <c r="G201" s="44"/>
      <c r="H201" s="44"/>
      <c r="I201" s="44"/>
      <c r="J201" s="44"/>
      <c r="K201" s="43"/>
      <c r="L201" s="43"/>
      <c r="M201" s="44"/>
      <c r="N201" s="29"/>
      <c r="O201" s="29"/>
    </row>
    <row r="202" spans="1:15" ht="15.75">
      <c r="A202" s="39"/>
      <c r="B202" s="63"/>
      <c r="C202" s="43"/>
      <c r="D202" s="43"/>
      <c r="E202" s="43"/>
      <c r="F202" s="43"/>
      <c r="G202" s="44"/>
      <c r="H202" s="44"/>
      <c r="I202" s="44"/>
      <c r="J202" s="44"/>
      <c r="K202" s="43"/>
      <c r="L202" s="43"/>
      <c r="M202" s="44"/>
      <c r="N202" s="29"/>
      <c r="O202" s="29"/>
    </row>
    <row r="203" spans="1:15" ht="15.75">
      <c r="A203" s="39"/>
      <c r="B203" s="63"/>
      <c r="C203" s="43"/>
      <c r="D203" s="43"/>
      <c r="E203" s="43"/>
      <c r="F203" s="43"/>
      <c r="G203" s="44"/>
      <c r="H203" s="44"/>
      <c r="I203" s="44"/>
      <c r="J203" s="44"/>
      <c r="K203" s="43"/>
      <c r="L203" s="43"/>
      <c r="M203" s="44"/>
      <c r="N203" s="29"/>
      <c r="O203" s="29"/>
    </row>
    <row r="204" spans="1:15" ht="15.75">
      <c r="A204" s="39"/>
      <c r="B204" s="63"/>
      <c r="C204" s="43"/>
      <c r="D204" s="43"/>
      <c r="E204" s="43"/>
      <c r="F204" s="43"/>
      <c r="G204" s="44"/>
      <c r="H204" s="44"/>
      <c r="I204" s="44"/>
      <c r="J204" s="44"/>
      <c r="K204" s="43"/>
      <c r="L204" s="43"/>
      <c r="M204" s="44"/>
      <c r="N204" s="29"/>
      <c r="O204" s="29"/>
    </row>
    <row r="205" spans="1:15" ht="15.75">
      <c r="A205" s="39"/>
      <c r="B205" s="63"/>
      <c r="C205" s="43"/>
      <c r="D205" s="43"/>
      <c r="E205" s="43"/>
      <c r="F205" s="43"/>
      <c r="G205" s="44"/>
      <c r="H205" s="44"/>
      <c r="I205" s="44"/>
      <c r="J205" s="44"/>
      <c r="K205" s="43"/>
      <c r="L205" s="43"/>
      <c r="M205" s="44"/>
      <c r="N205" s="29"/>
      <c r="O205" s="29"/>
    </row>
    <row r="206" spans="1:15" ht="15.75">
      <c r="A206" s="39"/>
      <c r="B206" s="63"/>
      <c r="C206" s="43"/>
      <c r="D206" s="43"/>
      <c r="E206" s="43"/>
      <c r="F206" s="43"/>
      <c r="G206" s="44"/>
      <c r="H206" s="44"/>
      <c r="I206" s="44"/>
      <c r="J206" s="44"/>
      <c r="K206" s="43"/>
      <c r="L206" s="43"/>
      <c r="M206" s="44"/>
      <c r="N206" s="29"/>
      <c r="O206" s="29"/>
    </row>
    <row r="207" spans="1:15" ht="15.75">
      <c r="A207" s="39"/>
      <c r="B207" s="63"/>
      <c r="C207" s="43"/>
      <c r="D207" s="43"/>
      <c r="E207" s="43"/>
      <c r="F207" s="43"/>
      <c r="G207" s="44"/>
      <c r="H207" s="44"/>
      <c r="I207" s="44"/>
      <c r="J207" s="44"/>
      <c r="K207" s="43"/>
      <c r="L207" s="43"/>
      <c r="M207" s="44"/>
      <c r="N207" s="29"/>
      <c r="O207" s="29"/>
    </row>
    <row r="208" spans="1:15" ht="15.75">
      <c r="A208" s="39"/>
      <c r="B208" s="63"/>
      <c r="C208" s="43"/>
      <c r="D208" s="43"/>
      <c r="E208" s="43"/>
      <c r="F208" s="43"/>
      <c r="G208" s="44"/>
      <c r="H208" s="44"/>
      <c r="I208" s="44"/>
      <c r="J208" s="44"/>
      <c r="K208" s="43"/>
      <c r="L208" s="43"/>
      <c r="M208" s="44"/>
      <c r="N208" s="29"/>
      <c r="O208" s="29"/>
    </row>
    <row r="209" spans="1:15" ht="15.75">
      <c r="A209" s="39"/>
      <c r="B209" s="63"/>
      <c r="C209" s="43"/>
      <c r="D209" s="43"/>
      <c r="E209" s="43"/>
      <c r="F209" s="43"/>
      <c r="G209" s="44"/>
      <c r="H209" s="44"/>
      <c r="I209" s="44"/>
      <c r="J209" s="44"/>
      <c r="K209" s="43"/>
      <c r="L209" s="43"/>
      <c r="M209" s="44"/>
      <c r="N209" s="29"/>
      <c r="O209" s="29"/>
    </row>
    <row r="210" spans="1:15" ht="15.75">
      <c r="A210" s="39"/>
      <c r="B210" s="63"/>
      <c r="C210" s="43"/>
      <c r="D210" s="43"/>
      <c r="E210" s="43"/>
      <c r="F210" s="43"/>
      <c r="G210" s="44"/>
      <c r="H210" s="44"/>
      <c r="I210" s="44"/>
      <c r="J210" s="44"/>
      <c r="K210" s="43"/>
      <c r="L210" s="43"/>
      <c r="M210" s="44"/>
      <c r="N210" s="29"/>
      <c r="O210" s="29"/>
    </row>
    <row r="211" spans="1:15" ht="15.75">
      <c r="A211" s="39"/>
      <c r="B211" s="63"/>
      <c r="C211" s="43"/>
      <c r="D211" s="43"/>
      <c r="E211" s="43"/>
      <c r="F211" s="43"/>
      <c r="G211" s="44"/>
      <c r="H211" s="44"/>
      <c r="I211" s="44"/>
      <c r="J211" s="44"/>
      <c r="K211" s="43"/>
      <c r="L211" s="43"/>
      <c r="M211" s="44"/>
      <c r="N211" s="29"/>
      <c r="O211" s="29"/>
    </row>
    <row r="212" spans="1:15" ht="15.75">
      <c r="A212" s="39"/>
      <c r="B212" s="63"/>
      <c r="C212" s="43"/>
      <c r="D212" s="43"/>
      <c r="E212" s="43"/>
      <c r="F212" s="43"/>
      <c r="G212" s="44"/>
      <c r="H212" s="44"/>
      <c r="I212" s="44"/>
      <c r="J212" s="44"/>
      <c r="K212" s="43"/>
      <c r="L212" s="43"/>
      <c r="M212" s="44"/>
      <c r="N212" s="29"/>
      <c r="O212" s="29"/>
    </row>
    <row r="213" spans="1:15" ht="15.75">
      <c r="A213" s="39"/>
      <c r="B213" s="63"/>
      <c r="C213" s="43"/>
      <c r="D213" s="43"/>
      <c r="E213" s="43"/>
      <c r="F213" s="43"/>
      <c r="G213" s="44"/>
      <c r="H213" s="44"/>
      <c r="I213" s="44"/>
      <c r="J213" s="44"/>
      <c r="K213" s="43"/>
      <c r="L213" s="43"/>
      <c r="M213" s="44"/>
      <c r="N213" s="29"/>
      <c r="O213" s="29"/>
    </row>
    <row r="214" spans="1:15" ht="15.75">
      <c r="A214" s="39"/>
      <c r="B214" s="63"/>
      <c r="C214" s="43"/>
      <c r="D214" s="43"/>
      <c r="E214" s="43"/>
      <c r="F214" s="43"/>
      <c r="G214" s="44"/>
      <c r="H214" s="44"/>
      <c r="I214" s="44"/>
      <c r="J214" s="44"/>
      <c r="K214" s="43"/>
      <c r="L214" s="43"/>
      <c r="M214" s="44"/>
      <c r="N214" s="29"/>
      <c r="O214" s="29"/>
    </row>
    <row r="215" spans="1:15" ht="15.75">
      <c r="A215" s="39"/>
      <c r="B215" s="63"/>
      <c r="C215" s="43"/>
      <c r="D215" s="43"/>
      <c r="E215" s="43"/>
      <c r="F215" s="43"/>
      <c r="G215" s="44"/>
      <c r="H215" s="44"/>
      <c r="I215" s="44"/>
      <c r="J215" s="44"/>
      <c r="K215" s="43"/>
      <c r="L215" s="43"/>
      <c r="M215" s="44"/>
      <c r="N215" s="29"/>
      <c r="O215" s="29"/>
    </row>
    <row r="216" spans="1:15" ht="15.75">
      <c r="A216" s="39"/>
      <c r="B216" s="63"/>
      <c r="C216" s="43"/>
      <c r="D216" s="43"/>
      <c r="E216" s="43"/>
      <c r="F216" s="43"/>
      <c r="G216" s="44"/>
      <c r="H216" s="44"/>
      <c r="I216" s="44"/>
      <c r="J216" s="44"/>
      <c r="K216" s="43"/>
      <c r="L216" s="43"/>
      <c r="M216" s="44"/>
      <c r="N216" s="29"/>
      <c r="O216" s="29"/>
    </row>
    <row r="217" spans="1:15" ht="15.75">
      <c r="A217" s="39"/>
      <c r="B217" s="63"/>
      <c r="C217" s="43"/>
      <c r="D217" s="43"/>
      <c r="E217" s="43"/>
      <c r="F217" s="43"/>
      <c r="G217" s="44"/>
      <c r="H217" s="44"/>
      <c r="I217" s="44"/>
      <c r="J217" s="44"/>
      <c r="K217" s="43"/>
      <c r="L217" s="43"/>
      <c r="M217" s="44"/>
      <c r="N217" s="29"/>
      <c r="O217" s="29"/>
    </row>
    <row r="218" spans="1:15" ht="15.75">
      <c r="A218" s="39"/>
      <c r="B218" s="63"/>
      <c r="C218" s="43"/>
      <c r="D218" s="43"/>
      <c r="E218" s="43"/>
      <c r="F218" s="43"/>
      <c r="G218" s="44"/>
      <c r="H218" s="44"/>
      <c r="I218" s="44"/>
      <c r="J218" s="44"/>
      <c r="K218" s="43"/>
      <c r="L218" s="43"/>
      <c r="M218" s="44"/>
      <c r="N218" s="29"/>
      <c r="O218" s="29"/>
    </row>
    <row r="219" spans="1:15" ht="15.75">
      <c r="A219" s="39"/>
      <c r="B219" s="63"/>
      <c r="C219" s="43"/>
      <c r="D219" s="43"/>
      <c r="E219" s="43"/>
      <c r="F219" s="43"/>
      <c r="G219" s="44"/>
      <c r="H219" s="44"/>
      <c r="I219" s="44"/>
      <c r="J219" s="44"/>
      <c r="K219" s="43"/>
      <c r="L219" s="43"/>
      <c r="M219" s="44"/>
      <c r="N219" s="29"/>
      <c r="O219" s="29"/>
    </row>
    <row r="220" spans="1:15" ht="15.75">
      <c r="A220" s="39"/>
      <c r="B220" s="63"/>
      <c r="C220" s="43"/>
      <c r="D220" s="43"/>
      <c r="E220" s="43"/>
      <c r="F220" s="43"/>
      <c r="G220" s="44"/>
      <c r="H220" s="44"/>
      <c r="I220" s="44"/>
      <c r="J220" s="44"/>
      <c r="K220" s="43"/>
      <c r="L220" s="43"/>
      <c r="M220" s="44"/>
      <c r="N220" s="29"/>
      <c r="O220" s="29"/>
    </row>
    <row r="221" spans="1:15" ht="15.75">
      <c r="A221" s="39"/>
      <c r="B221" s="63"/>
      <c r="C221" s="43"/>
      <c r="D221" s="43"/>
      <c r="E221" s="43"/>
      <c r="F221" s="43"/>
      <c r="G221" s="44"/>
      <c r="H221" s="44"/>
      <c r="I221" s="44"/>
      <c r="J221" s="44"/>
      <c r="K221" s="43"/>
      <c r="L221" s="43"/>
      <c r="M221" s="44"/>
      <c r="N221" s="29"/>
      <c r="O221" s="29"/>
    </row>
    <row r="222" spans="1:15" ht="15.75">
      <c r="A222" s="39"/>
      <c r="B222" s="63"/>
      <c r="C222" s="43"/>
      <c r="D222" s="43"/>
      <c r="E222" s="43"/>
      <c r="F222" s="43"/>
      <c r="G222" s="44"/>
      <c r="H222" s="44"/>
      <c r="I222" s="44"/>
      <c r="J222" s="44"/>
      <c r="K222" s="43"/>
      <c r="L222" s="43"/>
      <c r="M222" s="44"/>
      <c r="N222" s="29"/>
      <c r="O222" s="29"/>
    </row>
    <row r="223" spans="1:15" ht="15.75">
      <c r="A223" s="39"/>
      <c r="B223" s="63"/>
      <c r="C223" s="43"/>
      <c r="D223" s="43"/>
      <c r="E223" s="43"/>
      <c r="F223" s="43"/>
      <c r="G223" s="44"/>
      <c r="H223" s="44"/>
      <c r="I223" s="44"/>
      <c r="J223" s="44"/>
      <c r="K223" s="43"/>
      <c r="L223" s="43"/>
      <c r="M223" s="44"/>
      <c r="N223" s="29"/>
      <c r="O223" s="29"/>
    </row>
    <row r="224" spans="1:15" ht="15.75">
      <c r="A224" s="39"/>
      <c r="B224" s="63"/>
      <c r="C224" s="43"/>
      <c r="D224" s="43"/>
      <c r="E224" s="43"/>
      <c r="F224" s="43"/>
      <c r="G224" s="44"/>
      <c r="H224" s="44"/>
      <c r="I224" s="44"/>
      <c r="J224" s="44"/>
      <c r="K224" s="43"/>
      <c r="L224" s="43"/>
      <c r="M224" s="44"/>
      <c r="N224" s="29"/>
      <c r="O224" s="29"/>
    </row>
    <row r="225" spans="1:15" ht="15.75">
      <c r="A225" s="39"/>
      <c r="B225" s="63"/>
      <c r="C225" s="43"/>
      <c r="D225" s="43"/>
      <c r="E225" s="43"/>
      <c r="F225" s="43"/>
      <c r="G225" s="44"/>
      <c r="H225" s="44"/>
      <c r="I225" s="44"/>
      <c r="J225" s="44"/>
      <c r="K225" s="43"/>
      <c r="L225" s="43"/>
      <c r="M225" s="44"/>
      <c r="N225" s="29"/>
      <c r="O225" s="29"/>
    </row>
    <row r="226" spans="1:15" ht="15.75">
      <c r="A226" s="39"/>
      <c r="B226" s="63"/>
      <c r="C226" s="43"/>
      <c r="D226" s="43"/>
      <c r="E226" s="43"/>
      <c r="F226" s="43"/>
      <c r="G226" s="44"/>
      <c r="H226" s="44"/>
      <c r="I226" s="44"/>
      <c r="J226" s="44"/>
      <c r="K226" s="43"/>
      <c r="L226" s="43"/>
      <c r="M226" s="44"/>
      <c r="N226" s="29"/>
      <c r="O226" s="29"/>
    </row>
    <row r="227" spans="1:15" ht="15.75">
      <c r="A227" s="39"/>
      <c r="B227" s="63"/>
      <c r="C227" s="43"/>
      <c r="D227" s="43"/>
      <c r="E227" s="43"/>
      <c r="F227" s="43"/>
      <c r="G227" s="44"/>
      <c r="H227" s="44"/>
      <c r="I227" s="44"/>
      <c r="J227" s="44"/>
      <c r="K227" s="43"/>
      <c r="L227" s="43"/>
      <c r="M227" s="44"/>
      <c r="N227" s="29"/>
      <c r="O227" s="29"/>
    </row>
    <row r="228" spans="1:15" ht="15.75">
      <c r="A228" s="39"/>
      <c r="B228" s="63"/>
      <c r="C228" s="43"/>
      <c r="D228" s="43"/>
      <c r="E228" s="43"/>
      <c r="F228" s="43"/>
      <c r="G228" s="44"/>
      <c r="H228" s="44"/>
      <c r="I228" s="44"/>
      <c r="J228" s="44"/>
      <c r="K228" s="43"/>
      <c r="L228" s="43"/>
      <c r="M228" s="44"/>
      <c r="N228" s="29"/>
      <c r="O228" s="29"/>
    </row>
    <row r="229" spans="1:15" ht="15.75">
      <c r="A229" s="39"/>
      <c r="B229" s="63"/>
      <c r="C229" s="43"/>
      <c r="D229" s="43"/>
      <c r="E229" s="43"/>
      <c r="F229" s="43"/>
      <c r="G229" s="44"/>
      <c r="H229" s="44"/>
      <c r="I229" s="44"/>
      <c r="J229" s="44"/>
      <c r="K229" s="43"/>
      <c r="L229" s="43"/>
      <c r="M229" s="44"/>
      <c r="N229" s="29"/>
      <c r="O229" s="29"/>
    </row>
    <row r="230" spans="1:15" ht="15.75">
      <c r="A230" s="39"/>
      <c r="B230" s="63"/>
      <c r="C230" s="43"/>
      <c r="D230" s="43"/>
      <c r="E230" s="43"/>
      <c r="F230" s="43"/>
      <c r="G230" s="44"/>
      <c r="H230" s="44"/>
      <c r="I230" s="44"/>
      <c r="J230" s="44"/>
      <c r="K230" s="43"/>
      <c r="L230" s="43"/>
      <c r="M230" s="44"/>
      <c r="N230" s="29"/>
      <c r="O230" s="29"/>
    </row>
    <row r="231" spans="1:15" ht="15.75">
      <c r="A231" s="39"/>
      <c r="B231" s="63"/>
      <c r="C231" s="43"/>
      <c r="D231" s="43"/>
      <c r="E231" s="43"/>
      <c r="F231" s="43"/>
      <c r="G231" s="44"/>
      <c r="H231" s="44"/>
      <c r="I231" s="44"/>
      <c r="J231" s="44"/>
      <c r="K231" s="43"/>
      <c r="L231" s="43"/>
      <c r="M231" s="44"/>
      <c r="N231" s="29"/>
      <c r="O231" s="29"/>
    </row>
    <row r="232" spans="1:15" ht="15.75">
      <c r="A232" s="39"/>
      <c r="B232" s="63"/>
      <c r="C232" s="43"/>
      <c r="D232" s="43"/>
      <c r="E232" s="43"/>
      <c r="F232" s="43"/>
      <c r="G232" s="44"/>
      <c r="H232" s="44"/>
      <c r="I232" s="44"/>
      <c r="J232" s="44"/>
      <c r="K232" s="43"/>
      <c r="L232" s="43"/>
      <c r="M232" s="44"/>
      <c r="N232" s="29"/>
      <c r="O232" s="29"/>
    </row>
    <row r="233" spans="1:15" ht="15.75">
      <c r="A233" s="39"/>
      <c r="B233" s="63"/>
      <c r="C233" s="43"/>
      <c r="D233" s="43"/>
      <c r="E233" s="43"/>
      <c r="F233" s="43"/>
      <c r="G233" s="44"/>
      <c r="H233" s="44"/>
      <c r="I233" s="44"/>
      <c r="J233" s="44"/>
      <c r="K233" s="43"/>
      <c r="L233" s="43"/>
      <c r="M233" s="44"/>
      <c r="N233" s="29"/>
      <c r="O233" s="29"/>
    </row>
    <row r="234" spans="1:15" ht="15.75">
      <c r="A234" s="39"/>
      <c r="B234" s="63"/>
      <c r="C234" s="43"/>
      <c r="D234" s="43"/>
      <c r="E234" s="43"/>
      <c r="F234" s="43"/>
      <c r="G234" s="44"/>
      <c r="H234" s="44"/>
      <c r="I234" s="44"/>
      <c r="J234" s="44"/>
      <c r="K234" s="43"/>
      <c r="L234" s="43"/>
      <c r="M234" s="44"/>
      <c r="N234" s="29"/>
      <c r="O234" s="29"/>
    </row>
    <row r="235" spans="1:15" ht="15.75">
      <c r="A235" s="39"/>
      <c r="B235" s="63"/>
      <c r="C235" s="43"/>
      <c r="D235" s="43"/>
      <c r="E235" s="43"/>
      <c r="F235" s="43"/>
      <c r="G235" s="44"/>
      <c r="H235" s="44"/>
      <c r="I235" s="44"/>
      <c r="J235" s="44"/>
      <c r="K235" s="43"/>
      <c r="L235" s="43"/>
      <c r="M235" s="44"/>
      <c r="N235" s="29"/>
      <c r="O235" s="29"/>
    </row>
    <row r="236" spans="1:15" ht="15.75">
      <c r="A236" s="39"/>
      <c r="B236" s="63"/>
      <c r="C236" s="43"/>
      <c r="D236" s="43"/>
      <c r="E236" s="43"/>
      <c r="F236" s="43"/>
      <c r="G236" s="44"/>
      <c r="H236" s="44"/>
      <c r="I236" s="44"/>
      <c r="J236" s="44"/>
      <c r="K236" s="43"/>
      <c r="L236" s="43"/>
      <c r="M236" s="44"/>
      <c r="N236" s="29"/>
      <c r="O236" s="29"/>
    </row>
    <row r="237" spans="1:15" ht="15.75">
      <c r="A237" s="39"/>
      <c r="B237" s="63"/>
      <c r="C237" s="43"/>
      <c r="D237" s="43"/>
      <c r="E237" s="43"/>
      <c r="F237" s="43"/>
      <c r="G237" s="44"/>
      <c r="H237" s="44"/>
      <c r="I237" s="44"/>
      <c r="J237" s="44"/>
      <c r="K237" s="43"/>
      <c r="L237" s="43"/>
      <c r="M237" s="44"/>
      <c r="N237" s="29"/>
      <c r="O237" s="29"/>
    </row>
    <row r="238" spans="1:15" ht="15.75">
      <c r="A238" s="39"/>
      <c r="B238" s="63"/>
      <c r="C238" s="43"/>
      <c r="D238" s="43"/>
      <c r="E238" s="43"/>
      <c r="F238" s="43"/>
      <c r="G238" s="44"/>
      <c r="H238" s="44"/>
      <c r="I238" s="44"/>
      <c r="J238" s="44"/>
      <c r="K238" s="43"/>
      <c r="L238" s="43"/>
      <c r="M238" s="44"/>
      <c r="N238" s="29"/>
      <c r="O238" s="29"/>
    </row>
    <row r="239" spans="1:15" ht="15.75">
      <c r="A239" s="39"/>
      <c r="B239" s="63"/>
      <c r="C239" s="43"/>
      <c r="D239" s="43"/>
      <c r="E239" s="43"/>
      <c r="F239" s="43"/>
      <c r="G239" s="44"/>
      <c r="H239" s="44"/>
      <c r="I239" s="44"/>
      <c r="J239" s="44"/>
      <c r="K239" s="43"/>
      <c r="L239" s="43"/>
      <c r="M239" s="44"/>
      <c r="N239" s="29"/>
      <c r="O239" s="29"/>
    </row>
    <row r="240" spans="1:15" ht="15.75">
      <c r="A240" s="39"/>
      <c r="B240" s="63"/>
      <c r="C240" s="43"/>
      <c r="D240" s="43"/>
      <c r="E240" s="43"/>
      <c r="F240" s="43"/>
      <c r="G240" s="44"/>
      <c r="H240" s="44"/>
      <c r="I240" s="44"/>
      <c r="J240" s="44"/>
      <c r="K240" s="43"/>
      <c r="L240" s="43"/>
      <c r="M240" s="44"/>
      <c r="N240" s="29"/>
      <c r="O240" s="29"/>
    </row>
    <row r="241" spans="1:15" ht="15.75">
      <c r="A241" s="39"/>
      <c r="B241" s="63"/>
      <c r="C241" s="43"/>
      <c r="D241" s="43"/>
      <c r="E241" s="43"/>
      <c r="F241" s="43"/>
      <c r="G241" s="44"/>
      <c r="H241" s="44"/>
      <c r="I241" s="44"/>
      <c r="J241" s="44"/>
      <c r="K241" s="43"/>
      <c r="L241" s="43"/>
      <c r="M241" s="44"/>
      <c r="N241" s="29"/>
      <c r="O241" s="29"/>
    </row>
    <row r="242" spans="1:15" ht="15.75">
      <c r="A242" s="39"/>
      <c r="B242" s="63"/>
      <c r="C242" s="43"/>
      <c r="D242" s="43"/>
      <c r="E242" s="43"/>
      <c r="F242" s="43"/>
      <c r="G242" s="44"/>
      <c r="H242" s="44"/>
      <c r="I242" s="44"/>
      <c r="J242" s="44"/>
      <c r="K242" s="43"/>
      <c r="L242" s="43"/>
      <c r="M242" s="44"/>
      <c r="N242" s="29"/>
      <c r="O242" s="29"/>
    </row>
    <row r="243" spans="1:15" ht="15.75">
      <c r="A243" s="39"/>
      <c r="B243" s="63"/>
      <c r="C243" s="43"/>
      <c r="D243" s="43"/>
      <c r="E243" s="43"/>
      <c r="F243" s="43"/>
      <c r="G243" s="44"/>
      <c r="H243" s="44"/>
      <c r="I243" s="44"/>
      <c r="J243" s="44"/>
      <c r="K243" s="43"/>
      <c r="L243" s="43"/>
      <c r="M243" s="44"/>
      <c r="N243" s="29"/>
      <c r="O243" s="29"/>
    </row>
    <row r="244" spans="1:15" ht="15.75">
      <c r="A244" s="39"/>
      <c r="B244" s="63"/>
      <c r="C244" s="43"/>
      <c r="D244" s="43"/>
      <c r="E244" s="43"/>
      <c r="F244" s="43"/>
      <c r="G244" s="44"/>
      <c r="H244" s="44"/>
      <c r="I244" s="44"/>
      <c r="J244" s="44"/>
      <c r="K244" s="43"/>
      <c r="L244" s="43"/>
      <c r="M244" s="44"/>
      <c r="N244" s="29"/>
      <c r="O244" s="29"/>
    </row>
    <row r="245" spans="1:15" ht="15.75">
      <c r="A245" s="39"/>
      <c r="B245" s="63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29"/>
      <c r="O245" s="29"/>
    </row>
    <row r="246" spans="1:15" ht="15.75">
      <c r="A246" s="39"/>
      <c r="B246" s="63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29"/>
      <c r="O246" s="29"/>
    </row>
    <row r="247" spans="1:15" ht="15.75">
      <c r="A247" s="39"/>
      <c r="B247" s="63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29"/>
      <c r="O247" s="29"/>
    </row>
    <row r="248" spans="1:15" ht="15.75">
      <c r="A248" s="39"/>
      <c r="B248" s="63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29"/>
      <c r="O248" s="29"/>
    </row>
    <row r="249" spans="1:15" ht="15.75">
      <c r="A249" s="39"/>
      <c r="B249" s="63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29"/>
      <c r="O249" s="29"/>
    </row>
    <row r="250" spans="1:15" ht="15.75">
      <c r="A250" s="39"/>
      <c r="B250" s="63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29"/>
      <c r="O250" s="29"/>
    </row>
    <row r="251" spans="1:15" ht="15.75">
      <c r="A251" s="39"/>
      <c r="B251" s="63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29"/>
      <c r="O251" s="29"/>
    </row>
    <row r="252" spans="1:15" ht="15.75">
      <c r="A252" s="39"/>
      <c r="B252" s="63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29"/>
      <c r="O252" s="29"/>
    </row>
    <row r="253" spans="1:15" ht="15.75">
      <c r="A253" s="39"/>
      <c r="B253" s="63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29"/>
      <c r="O253" s="29"/>
    </row>
    <row r="254" spans="1:15" ht="15.75">
      <c r="A254" s="39"/>
      <c r="B254" s="63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29"/>
      <c r="O254" s="29"/>
    </row>
    <row r="255" spans="1:15" ht="15.75">
      <c r="A255" s="39"/>
      <c r="B255" s="63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29"/>
      <c r="O255" s="29"/>
    </row>
    <row r="256" spans="1:15" ht="15.75">
      <c r="A256" s="39"/>
      <c r="B256" s="63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29"/>
      <c r="O256" s="29"/>
    </row>
    <row r="257" spans="1:15" ht="15.75">
      <c r="A257" s="39"/>
      <c r="B257" s="63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29"/>
      <c r="O257" s="29"/>
    </row>
    <row r="258" spans="1:15" ht="15.75">
      <c r="A258" s="39"/>
      <c r="B258" s="63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29"/>
      <c r="O258" s="29"/>
    </row>
    <row r="259" spans="1:15" ht="15.75">
      <c r="A259" s="39"/>
      <c r="B259" s="63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29"/>
      <c r="O259" s="29"/>
    </row>
    <row r="260" spans="1:15" ht="15.75">
      <c r="A260" s="39"/>
      <c r="B260" s="63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29"/>
      <c r="O260" s="29"/>
    </row>
    <row r="261" spans="1:15" ht="15.75">
      <c r="A261" s="39"/>
      <c r="B261" s="63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29"/>
      <c r="O261" s="29"/>
    </row>
    <row r="262" spans="1:15" ht="15.75">
      <c r="A262" s="39"/>
      <c r="B262" s="63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29"/>
      <c r="O262" s="29"/>
    </row>
    <row r="263" spans="1:15" ht="15.75">
      <c r="A263" s="39"/>
      <c r="B263" s="63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29"/>
      <c r="O263" s="29"/>
    </row>
    <row r="264" spans="1:15" ht="15.75">
      <c r="A264" s="39"/>
      <c r="B264" s="63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29"/>
      <c r="O264" s="29"/>
    </row>
    <row r="265" spans="1:15" ht="15.75">
      <c r="A265" s="39"/>
      <c r="B265" s="63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29"/>
      <c r="O265" s="29"/>
    </row>
    <row r="266" spans="1:15" ht="15.75">
      <c r="A266" s="39"/>
      <c r="B266" s="63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29"/>
      <c r="O266" s="29"/>
    </row>
    <row r="267" spans="1:15" ht="15.75">
      <c r="A267" s="39"/>
      <c r="B267" s="63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29"/>
      <c r="O267" s="29"/>
    </row>
    <row r="268" spans="1:15" ht="15.75">
      <c r="A268" s="39"/>
      <c r="B268" s="63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29"/>
      <c r="O268" s="29"/>
    </row>
    <row r="269" spans="1:15" ht="15.75">
      <c r="A269" s="39"/>
      <c r="B269" s="63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29"/>
      <c r="O269" s="29"/>
    </row>
    <row r="270" spans="1:15" ht="15.75">
      <c r="A270" s="39"/>
      <c r="B270" s="63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29"/>
      <c r="O270" s="29"/>
    </row>
    <row r="271" spans="1:15" ht="15.75">
      <c r="A271" s="39"/>
      <c r="B271" s="63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29"/>
      <c r="O271" s="29"/>
    </row>
    <row r="272" spans="3:15" ht="15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</row>
    <row r="273" spans="3:15" ht="15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</row>
    <row r="274" spans="3:15" ht="15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</row>
    <row r="275" spans="3:15" ht="15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</row>
    <row r="276" spans="3:15" ht="15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</row>
    <row r="277" spans="3:15" ht="15.75"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</row>
    <row r="278" spans="3:15" ht="15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3:15" ht="15.75"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</row>
    <row r="280" spans="3:15" ht="15.75"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3:15" ht="15.75"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</row>
    <row r="282" spans="3:15" ht="15.75"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</row>
    <row r="283" spans="3:15" ht="15.75"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</row>
    <row r="284" spans="3:15" ht="15.75"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</row>
    <row r="285" spans="3:15" ht="15.75"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</row>
    <row r="286" spans="3:15" ht="15.75"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</row>
    <row r="287" spans="3:15" ht="15.75"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</row>
    <row r="288" spans="3:15" ht="15.75"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</row>
    <row r="289" spans="3:15" ht="15.75"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</row>
    <row r="290" spans="3:15" ht="15.75"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</row>
    <row r="291" spans="3:15" ht="15.75"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</row>
    <row r="292" spans="3:15" ht="15.75"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</row>
    <row r="293" spans="3:15" ht="15.75"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</row>
    <row r="294" spans="3:15" ht="15.75"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</row>
    <row r="295" spans="3:15" ht="15.75"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</row>
    <row r="296" spans="3:15" ht="15.75"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</row>
    <row r="297" spans="3:15" ht="15.75"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</row>
    <row r="298" spans="3:15" ht="15.75"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</row>
    <row r="299" spans="3:15" ht="15.75"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</row>
    <row r="300" spans="3:15" ht="15.75"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</row>
    <row r="301" spans="3:15" ht="15.75"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</row>
    <row r="302" spans="3:15" ht="15.75"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</row>
    <row r="303" spans="3:15" ht="15.75"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</row>
    <row r="304" spans="3:15" ht="15.75"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</row>
    <row r="305" spans="3:15" ht="15.75"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3:15" ht="15.75"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</row>
    <row r="307" spans="3:15" ht="15.75"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3:15" ht="15.75"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</row>
    <row r="309" spans="3:15" ht="15.75"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</row>
    <row r="310" spans="3:15" ht="15.75"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</row>
    <row r="311" spans="3:15" ht="15.75"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</row>
    <row r="312" spans="3:15" ht="15.75"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</row>
    <row r="313" spans="3:15" ht="15.75"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</row>
    <row r="314" spans="3:15" ht="15.75"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</row>
    <row r="315" spans="3:15" ht="15.75"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</row>
    <row r="316" spans="3:15" ht="15.75"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</row>
    <row r="317" spans="3:15" ht="15.75"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</row>
    <row r="318" spans="3:15" ht="15.75"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</row>
    <row r="319" spans="3:15" ht="15.75"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</row>
    <row r="320" spans="3:15" ht="15.75"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</row>
    <row r="321" spans="3:15" ht="15.75"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</row>
    <row r="322" spans="3:15" ht="15.75"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</row>
    <row r="323" spans="3:15" ht="15.75"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</row>
    <row r="324" spans="3:15" ht="15.75"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</row>
    <row r="325" spans="3:15" ht="15.75"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</row>
    <row r="326" spans="3:15" ht="15.75"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</row>
    <row r="327" spans="3:15" ht="15.75"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</row>
    <row r="328" spans="3:15" ht="15.75"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</row>
    <row r="329" spans="3:15" ht="15.75"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</row>
    <row r="330" spans="3:15" ht="15.75"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</row>
    <row r="331" spans="3:15" ht="15.75"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</row>
    <row r="332" spans="3:15" ht="15.75"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3:15" ht="15.75"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</row>
    <row r="334" spans="3:15" ht="15.75"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3:15" ht="15.75"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</row>
    <row r="336" spans="3:15" ht="15.75"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</row>
    <row r="337" spans="3:15" ht="15.75"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</row>
    <row r="338" spans="3:15" ht="15.75"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</row>
    <row r="339" spans="3:15" ht="15.75"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</row>
    <row r="340" spans="3:15" ht="15.75"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</row>
    <row r="341" spans="3:15" ht="15.75"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</row>
    <row r="342" spans="3:15" ht="15.75"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</row>
    <row r="343" spans="3:15" ht="15.75"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</row>
    <row r="344" spans="3:15" ht="15.75"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</row>
    <row r="345" spans="3:15" ht="15.75"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</row>
    <row r="346" spans="3:15" ht="15.75"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</row>
    <row r="347" spans="3:15" ht="15.75"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</row>
    <row r="348" spans="3:15" ht="15.75"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</row>
    <row r="349" spans="3:15" ht="15.75"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</row>
    <row r="350" spans="3:15" ht="15.75"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</row>
    <row r="351" spans="3:15" ht="15.75"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</row>
    <row r="352" spans="3:15" ht="15.75"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</row>
    <row r="353" spans="3:15" ht="15.75"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</row>
    <row r="354" spans="3:15" ht="15.75"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</row>
    <row r="355" spans="3:15" ht="15.75"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</row>
    <row r="356" spans="3:15" ht="15.75"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</row>
    <row r="357" spans="3:15" ht="15.75"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</row>
    <row r="358" spans="3:15" ht="15.75"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</row>
    <row r="359" spans="3:15" ht="15.75"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</row>
    <row r="360" spans="3:15" ht="15.75"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</row>
    <row r="361" spans="3:15" ht="15.75"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</row>
    <row r="362" spans="3:15" ht="15.75"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</row>
    <row r="363" spans="3:15" ht="15.75"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</row>
    <row r="364" spans="3:15" ht="15.75"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</row>
    <row r="365" spans="3:15" ht="15.75"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</row>
    <row r="366" spans="3:15" ht="15.75"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</row>
    <row r="367" spans="3:15" ht="15.75"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</row>
    <row r="368" spans="3:15" ht="15.75"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</row>
    <row r="369" spans="3:15" ht="15.75"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</row>
    <row r="370" spans="3:15" ht="15.75"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</row>
    <row r="371" spans="3:15" ht="15.75"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</row>
    <row r="372" spans="3:15" ht="15.75"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</row>
    <row r="373" spans="3:15" ht="15.75"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</row>
    <row r="374" spans="3:15" ht="15.75"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</row>
    <row r="375" spans="3:15" ht="15.75"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</row>
    <row r="376" spans="3:15" ht="15.75"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</row>
    <row r="377" spans="3:15" ht="15.75"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</row>
    <row r="378" spans="3:15" ht="15.75"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</row>
    <row r="379" spans="3:15" ht="15.75"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</row>
    <row r="380" spans="3:15" ht="15.75"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</row>
    <row r="381" spans="3:15" ht="15.75"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</row>
    <row r="382" spans="3:15" ht="15.75"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</row>
    <row r="383" spans="3:15" ht="15.75"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</row>
    <row r="384" spans="3:15" ht="15.75"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</row>
    <row r="385" spans="3:15" ht="15.75"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</row>
    <row r="386" spans="3:15" ht="15.75"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3:15" ht="15.75"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</row>
    <row r="388" spans="3:15" ht="15.75"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3:15" ht="15.75"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</row>
    <row r="390" spans="3:15" ht="15.75"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</row>
    <row r="391" spans="3:15" ht="15.75"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</row>
    <row r="392" spans="3:15" ht="15.75"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</row>
    <row r="393" spans="3:15" ht="15.75"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</row>
    <row r="394" spans="3:15" ht="15.75"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</row>
    <row r="395" spans="3:15" ht="15.75"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</row>
    <row r="396" spans="3:15" ht="15.75"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</row>
    <row r="397" spans="3:15" ht="15.75"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</row>
    <row r="398" spans="3:15" ht="15.75"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</row>
    <row r="399" spans="3:15" ht="15.75"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</row>
    <row r="400" spans="3:15" ht="15.75"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</row>
    <row r="401" spans="3:15" ht="15.75"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</row>
    <row r="402" spans="3:15" ht="15.75"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</row>
    <row r="403" spans="3:15" ht="15.75"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</row>
    <row r="404" spans="3:15" ht="15.75"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</row>
    <row r="405" spans="3:15" ht="15.75"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</row>
    <row r="406" spans="3:15" ht="15.75"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</row>
    <row r="407" spans="3:15" ht="15.75"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</row>
    <row r="408" spans="3:15" ht="15.75"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</row>
    <row r="409" spans="3:15" ht="15.75"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</row>
    <row r="410" spans="3:15" ht="15.75"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</row>
    <row r="411" spans="3:15" ht="15.75"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</row>
    <row r="412" spans="3:15" ht="15.75"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</row>
    <row r="413" spans="3:15" ht="15.75"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3:15" ht="15.75"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</row>
    <row r="415" spans="3:15" ht="15.75"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3:15" ht="15.75"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</row>
    <row r="417" spans="3:15" ht="15.75"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</row>
    <row r="418" spans="3:15" ht="15.75"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</row>
    <row r="419" spans="3:15" ht="15.75"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</row>
    <row r="420" spans="3:15" ht="15.75"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</row>
    <row r="421" spans="3:15" ht="15.75"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</row>
    <row r="422" spans="3:15" ht="15.75"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</row>
    <row r="423" spans="3:15" ht="15.75"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</row>
    <row r="424" spans="3:15" ht="15.75"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</row>
    <row r="425" spans="3:15" ht="15.75"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</row>
    <row r="426" spans="3:15" ht="15.75"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</row>
    <row r="427" spans="3:15" ht="15.75"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</row>
    <row r="428" spans="3:15" ht="15.75"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</row>
    <row r="429" spans="3:15" ht="15.75"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</row>
    <row r="430" spans="3:15" ht="15.75"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</row>
    <row r="431" spans="3:15" ht="15.75"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</row>
    <row r="432" spans="3:15" ht="15.75"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</row>
    <row r="433" spans="3:15" ht="15.75"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</row>
    <row r="434" spans="3:15" ht="15.75"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</row>
    <row r="435" spans="3:15" ht="15.75"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</row>
    <row r="436" spans="3:15" ht="15.75"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</row>
    <row r="437" spans="3:15" ht="15.75"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</row>
    <row r="438" spans="3:15" ht="15.75"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</row>
    <row r="439" spans="3:15" ht="15.75"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</row>
    <row r="440" spans="3:15" ht="15.75"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</row>
    <row r="441" spans="3:15" ht="15.75"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</row>
    <row r="442" spans="3:15" ht="15.75"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</row>
    <row r="443" spans="3:15" ht="15.75"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</row>
    <row r="444" spans="3:15" ht="15.75"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</row>
    <row r="445" spans="3:15" ht="15.75"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</row>
    <row r="446" spans="3:15" ht="15.75"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</row>
    <row r="447" spans="3:15" ht="15.75"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</row>
    <row r="448" spans="3:15" ht="15.75"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</row>
    <row r="449" spans="3:15" ht="15.75"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</row>
    <row r="450" spans="3:15" ht="15.75"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</row>
    <row r="451" spans="3:15" ht="15.75"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</row>
    <row r="452" spans="3:15" ht="15.75"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</row>
    <row r="453" spans="3:15" ht="15.75"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</row>
    <row r="454" spans="3:15" ht="15.75"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</row>
    <row r="455" spans="3:15" ht="15.75"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</row>
    <row r="456" spans="3:15" ht="15.75"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</row>
    <row r="457" spans="3:15" ht="15.75"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</row>
    <row r="458" spans="3:15" ht="15.75"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</row>
    <row r="459" spans="3:15" ht="15.75"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</row>
    <row r="460" spans="3:15" ht="15.75"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</row>
    <row r="461" spans="3:15" ht="15.75"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</row>
    <row r="462" spans="3:15" ht="15.75"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</row>
    <row r="463" spans="3:15" ht="15.75"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</row>
    <row r="464" spans="3:15" ht="15.75"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</row>
    <row r="465" spans="3:15" ht="15.75"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</row>
    <row r="466" spans="3:15" ht="15.75"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</row>
    <row r="467" spans="3:15" ht="15.75"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</row>
    <row r="468" spans="3:15" ht="15.75"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</row>
    <row r="469" spans="3:15" ht="15.75"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</row>
    <row r="470" spans="3:15" ht="15.75"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</row>
    <row r="471" spans="3:15" ht="15.75"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</row>
    <row r="472" spans="3:15" ht="15.75"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</row>
    <row r="473" spans="3:15" ht="15.75"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</row>
    <row r="474" spans="3:15" ht="15.75"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</row>
    <row r="475" spans="3:15" ht="15.75"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</row>
    <row r="476" spans="3:15" ht="15.75"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</row>
    <row r="477" spans="3:15" ht="15.75"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</row>
    <row r="478" spans="3:15" ht="15.75"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</row>
    <row r="479" spans="3:15" ht="15.75"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</row>
    <row r="480" spans="3:15" ht="15.75"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</row>
    <row r="481" spans="3:15" ht="15.75"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</row>
    <row r="482" spans="3:15" ht="15.75"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</row>
    <row r="483" spans="3:15" ht="15.75"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</row>
    <row r="484" spans="3:15" ht="15.75"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</row>
    <row r="485" spans="3:15" ht="15.75"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</row>
    <row r="486" spans="3:15" ht="15.75"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</row>
    <row r="487" spans="3:15" ht="15.75"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</row>
    <row r="488" spans="3:15" ht="15.75"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</row>
    <row r="489" spans="3:15" ht="15.75"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</row>
    <row r="490" spans="3:15" ht="15.75"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</row>
    <row r="491" spans="3:15" ht="15.75"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</row>
    <row r="492" spans="3:15" ht="15.75"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</row>
    <row r="493" spans="3:15" ht="15.75"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</row>
    <row r="494" spans="3:15" ht="15.75"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</row>
    <row r="495" spans="3:15" ht="15.75"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</row>
    <row r="496" spans="3:15" ht="15.75"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</row>
    <row r="497" spans="3:15" ht="15.75"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</row>
    <row r="498" spans="3:15" ht="15.75"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</row>
    <row r="499" spans="3:15" ht="15.75"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</row>
    <row r="500" spans="3:15" ht="15.75"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</row>
    <row r="501" spans="3:15" ht="15.75"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</row>
    <row r="502" spans="3:15" ht="15.75"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</row>
    <row r="503" spans="3:15" ht="15.75"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</row>
    <row r="504" spans="3:15" ht="15.75"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</row>
    <row r="505" spans="3:15" ht="15.75"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</row>
    <row r="506" spans="3:15" ht="15.75"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</row>
    <row r="507" spans="3:15" ht="15.75"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</row>
    <row r="508" spans="3:15" ht="15.75"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</row>
    <row r="509" spans="3:15" ht="15.75"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</row>
    <row r="510" spans="3:15" ht="15.75"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</row>
    <row r="511" spans="3:15" ht="15.75"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</row>
  </sheetData>
  <sheetProtection/>
  <mergeCells count="8">
    <mergeCell ref="A1:H1"/>
    <mergeCell ref="A2:M2"/>
    <mergeCell ref="A3:A6"/>
    <mergeCell ref="C3:G3"/>
    <mergeCell ref="H3:J3"/>
    <mergeCell ref="K3:M3"/>
    <mergeCell ref="D4:D6"/>
    <mergeCell ref="F4:F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0"/>
  <sheetViews>
    <sheetView zoomScale="75" zoomScaleNormal="75" zoomScalePageLayoutView="0" workbookViewId="0" topLeftCell="A37">
      <selection activeCell="I60" sqref="I60"/>
    </sheetView>
  </sheetViews>
  <sheetFormatPr defaultColWidth="9.140625" defaultRowHeight="12.75"/>
  <cols>
    <col min="1" max="1" width="31.28125" style="45" customWidth="1"/>
    <col min="2" max="2" width="6.57421875" style="64" customWidth="1"/>
    <col min="3" max="3" width="16.140625" style="1" customWidth="1"/>
    <col min="4" max="4" width="15.57421875" style="1" customWidth="1"/>
    <col min="5" max="5" width="15.140625" style="1" customWidth="1"/>
    <col min="6" max="6" width="15.28125" style="1" customWidth="1"/>
    <col min="7" max="7" width="6.421875" style="1" customWidth="1"/>
    <col min="8" max="8" width="15.57421875" style="1" customWidth="1"/>
    <col min="9" max="9" width="15.140625" style="1" customWidth="1"/>
    <col min="10" max="10" width="6.00390625" style="1" customWidth="1"/>
    <col min="11" max="11" width="16.28125" style="1" customWidth="1"/>
    <col min="12" max="12" width="15.421875" style="1" customWidth="1"/>
    <col min="13" max="13" width="6.7109375" style="1" customWidth="1"/>
    <col min="14" max="14" width="17.140625" style="1" customWidth="1"/>
    <col min="15" max="15" width="14.7109375" style="1" customWidth="1"/>
    <col min="16" max="16384" width="9.140625" style="1" customWidth="1"/>
  </cols>
  <sheetData>
    <row r="1" spans="1:13" ht="18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86"/>
      <c r="K1" s="86"/>
      <c r="L1" s="86"/>
      <c r="M1" s="86"/>
    </row>
    <row r="2" spans="1:13" ht="18" customHeight="1">
      <c r="A2" s="140" t="s">
        <v>162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5.75" customHeight="1">
      <c r="A3" s="141" t="s">
        <v>2</v>
      </c>
      <c r="B3" s="141"/>
      <c r="C3" s="143" t="s">
        <v>3</v>
      </c>
      <c r="D3" s="143"/>
      <c r="E3" s="143"/>
      <c r="F3" s="143"/>
      <c r="G3" s="143"/>
      <c r="H3" s="144" t="s">
        <v>4</v>
      </c>
      <c r="I3" s="145"/>
      <c r="J3" s="145"/>
      <c r="K3" s="145" t="s">
        <v>5</v>
      </c>
      <c r="L3" s="145"/>
      <c r="M3" s="145"/>
    </row>
    <row r="4" spans="1:13" ht="112.5" customHeight="1">
      <c r="A4" s="142"/>
      <c r="B4" s="142"/>
      <c r="C4" s="88" t="s">
        <v>144</v>
      </c>
      <c r="D4" s="89" t="s">
        <v>140</v>
      </c>
      <c r="E4" s="90" t="s">
        <v>163</v>
      </c>
      <c r="F4" s="91" t="s">
        <v>141</v>
      </c>
      <c r="G4" s="92" t="s">
        <v>8</v>
      </c>
      <c r="H4" s="90" t="s">
        <v>145</v>
      </c>
      <c r="I4" s="90" t="s">
        <v>163</v>
      </c>
      <c r="J4" s="92" t="s">
        <v>8</v>
      </c>
      <c r="K4" s="90" t="s">
        <v>145</v>
      </c>
      <c r="L4" s="90" t="s">
        <v>163</v>
      </c>
      <c r="M4" s="87" t="s">
        <v>8</v>
      </c>
    </row>
    <row r="5" spans="1:13" s="83" customFormat="1" ht="15" customHeight="1">
      <c r="A5" s="54">
        <v>1</v>
      </c>
      <c r="B5" s="54"/>
      <c r="C5" s="93">
        <v>2</v>
      </c>
      <c r="D5" s="93"/>
      <c r="E5" s="93">
        <v>3</v>
      </c>
      <c r="F5" s="93"/>
      <c r="G5" s="93">
        <v>4</v>
      </c>
      <c r="H5" s="82">
        <v>5</v>
      </c>
      <c r="I5" s="82">
        <v>6</v>
      </c>
      <c r="J5" s="82">
        <v>7</v>
      </c>
      <c r="K5" s="82">
        <v>8</v>
      </c>
      <c r="L5" s="82">
        <v>9</v>
      </c>
      <c r="M5" s="93">
        <v>10</v>
      </c>
    </row>
    <row r="6" spans="1:13" s="83" customFormat="1" ht="15" customHeight="1">
      <c r="A6" s="54" t="s">
        <v>101</v>
      </c>
      <c r="B6" s="59"/>
      <c r="C6" s="84"/>
      <c r="D6" s="84"/>
      <c r="E6" s="84"/>
      <c r="F6" s="84"/>
      <c r="G6" s="84"/>
      <c r="H6" s="85"/>
      <c r="I6" s="85"/>
      <c r="J6" s="85"/>
      <c r="K6" s="85"/>
      <c r="L6" s="85"/>
      <c r="M6" s="84"/>
    </row>
    <row r="7" spans="1:13" s="25" customFormat="1" ht="15.75">
      <c r="A7" s="20" t="s">
        <v>16</v>
      </c>
      <c r="B7" s="60"/>
      <c r="C7" s="94">
        <f>SUM(C9:C14)</f>
        <v>183374000</v>
      </c>
      <c r="D7" s="94">
        <f aca="true" t="shared" si="0" ref="D7:L7">SUM(D9:D14)</f>
        <v>0</v>
      </c>
      <c r="E7" s="94">
        <f t="shared" si="0"/>
        <v>184947858.68</v>
      </c>
      <c r="F7" s="94">
        <f t="shared" si="0"/>
        <v>0</v>
      </c>
      <c r="G7" s="94">
        <f>E7/C7*100</f>
        <v>100.85827798924602</v>
      </c>
      <c r="H7" s="94">
        <f t="shared" si="0"/>
        <v>153570000</v>
      </c>
      <c r="I7" s="94">
        <f t="shared" si="0"/>
        <v>154679950.51</v>
      </c>
      <c r="J7" s="94">
        <f aca="true" t="shared" si="1" ref="J7:J70">I7/H7*100</f>
        <v>100.72276519502506</v>
      </c>
      <c r="K7" s="94">
        <f t="shared" si="0"/>
        <v>29804000</v>
      </c>
      <c r="L7" s="94">
        <f t="shared" si="0"/>
        <v>30267908.17</v>
      </c>
      <c r="M7" s="85">
        <f>L7/K7*100</f>
        <v>101.55652989531607</v>
      </c>
    </row>
    <row r="8" spans="1:13" ht="15.75">
      <c r="A8" s="26" t="s">
        <v>17</v>
      </c>
      <c r="B8" s="47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31.5">
      <c r="A9" s="26" t="s">
        <v>102</v>
      </c>
      <c r="B9" s="47">
        <v>10100</v>
      </c>
      <c r="C9" s="85">
        <f aca="true" t="shared" si="2" ref="C9:C14">H9+K9-D9</f>
        <v>158540700</v>
      </c>
      <c r="D9" s="85"/>
      <c r="E9" s="85">
        <f aca="true" t="shared" si="3" ref="E9:E14">I9+L9-F9</f>
        <v>159855202.83999997</v>
      </c>
      <c r="F9" s="85"/>
      <c r="G9" s="85">
        <f aca="true" t="shared" si="4" ref="G9:G67">E9/C9*100</f>
        <v>100.82912642621105</v>
      </c>
      <c r="H9" s="85">
        <v>137951000</v>
      </c>
      <c r="I9" s="85">
        <v>139102086.98</v>
      </c>
      <c r="J9" s="85">
        <f t="shared" si="1"/>
        <v>100.83441727859892</v>
      </c>
      <c r="K9" s="85">
        <v>20589700</v>
      </c>
      <c r="L9" s="85">
        <v>20753115.86</v>
      </c>
      <c r="M9" s="85">
        <f>L9/K9*100</f>
        <v>100.79367771264272</v>
      </c>
    </row>
    <row r="10" spans="1:13" ht="31.5">
      <c r="A10" s="26" t="s">
        <v>103</v>
      </c>
      <c r="B10" s="47">
        <v>10500</v>
      </c>
      <c r="C10" s="85">
        <f t="shared" si="2"/>
        <v>14338000</v>
      </c>
      <c r="D10" s="85"/>
      <c r="E10" s="85">
        <f t="shared" si="3"/>
        <v>14429659.99</v>
      </c>
      <c r="F10" s="85"/>
      <c r="G10" s="85">
        <f t="shared" si="4"/>
        <v>100.63928016459758</v>
      </c>
      <c r="H10" s="85">
        <v>14319000</v>
      </c>
      <c r="I10" s="85">
        <v>14402600.85</v>
      </c>
      <c r="J10" s="85">
        <f t="shared" si="1"/>
        <v>100.58384558977582</v>
      </c>
      <c r="K10" s="85">
        <v>19000</v>
      </c>
      <c r="L10" s="85">
        <v>27059.14</v>
      </c>
      <c r="M10" s="85">
        <f>L10/K10*100</f>
        <v>142.41652631578947</v>
      </c>
    </row>
    <row r="11" spans="1:13" ht="31.5">
      <c r="A11" s="26" t="s">
        <v>116</v>
      </c>
      <c r="B11" s="47">
        <v>10601</v>
      </c>
      <c r="C11" s="85">
        <f t="shared" si="2"/>
        <v>1957300</v>
      </c>
      <c r="D11" s="85"/>
      <c r="E11" s="85">
        <f t="shared" si="3"/>
        <v>2007349.49</v>
      </c>
      <c r="F11" s="85"/>
      <c r="G11" s="85">
        <f t="shared" si="4"/>
        <v>102.55706789965768</v>
      </c>
      <c r="H11" s="85"/>
      <c r="I11" s="85"/>
      <c r="J11" s="85"/>
      <c r="K11" s="85">
        <v>1957300</v>
      </c>
      <c r="L11" s="85">
        <v>2007349.49</v>
      </c>
      <c r="M11" s="85">
        <f>L11/K11*100</f>
        <v>102.55706789965768</v>
      </c>
    </row>
    <row r="12" spans="1:13" ht="15.75">
      <c r="A12" s="26" t="s">
        <v>22</v>
      </c>
      <c r="B12" s="47">
        <v>10606</v>
      </c>
      <c r="C12" s="85">
        <f t="shared" si="2"/>
        <v>7153000</v>
      </c>
      <c r="D12" s="85"/>
      <c r="E12" s="85">
        <f t="shared" si="3"/>
        <v>7388863.08</v>
      </c>
      <c r="F12" s="85"/>
      <c r="G12" s="85">
        <f t="shared" si="4"/>
        <v>103.2974008108486</v>
      </c>
      <c r="H12" s="85"/>
      <c r="I12" s="85"/>
      <c r="J12" s="85"/>
      <c r="K12" s="85">
        <v>7153000</v>
      </c>
      <c r="L12" s="85">
        <v>7388863.08</v>
      </c>
      <c r="M12" s="85">
        <f>L12/K12*100</f>
        <v>103.2974008108486</v>
      </c>
    </row>
    <row r="13" spans="1:13" ht="31.5">
      <c r="A13" s="26" t="s">
        <v>104</v>
      </c>
      <c r="B13" s="47">
        <v>10800</v>
      </c>
      <c r="C13" s="85">
        <f t="shared" si="2"/>
        <v>1385000</v>
      </c>
      <c r="D13" s="85"/>
      <c r="E13" s="85">
        <f t="shared" si="3"/>
        <v>1264318.6300000001</v>
      </c>
      <c r="F13" s="85"/>
      <c r="G13" s="85">
        <f t="shared" si="4"/>
        <v>91.28654368231047</v>
      </c>
      <c r="H13" s="85">
        <v>1300000</v>
      </c>
      <c r="I13" s="85">
        <v>1172798.03</v>
      </c>
      <c r="J13" s="85">
        <f t="shared" si="1"/>
        <v>90.21523307692307</v>
      </c>
      <c r="K13" s="85">
        <v>85000</v>
      </c>
      <c r="L13" s="85">
        <v>91520.6</v>
      </c>
      <c r="M13" s="85">
        <f>L13/K13*100</f>
        <v>107.67129411764707</v>
      </c>
    </row>
    <row r="14" spans="1:13" ht="63">
      <c r="A14" s="26" t="s">
        <v>24</v>
      </c>
      <c r="B14" s="47">
        <v>10900</v>
      </c>
      <c r="C14" s="85">
        <f t="shared" si="2"/>
        <v>0</v>
      </c>
      <c r="D14" s="85"/>
      <c r="E14" s="85">
        <f t="shared" si="3"/>
        <v>2464.65</v>
      </c>
      <c r="F14" s="85"/>
      <c r="G14" s="85"/>
      <c r="H14" s="85">
        <v>0</v>
      </c>
      <c r="I14" s="85">
        <v>2464.65</v>
      </c>
      <c r="J14" s="85"/>
      <c r="K14" s="85">
        <v>0</v>
      </c>
      <c r="L14" s="85"/>
      <c r="M14" s="85"/>
    </row>
    <row r="15" spans="1:13" s="25" customFormat="1" ht="15.75">
      <c r="A15" s="20" t="s">
        <v>25</v>
      </c>
      <c r="B15" s="60"/>
      <c r="C15" s="94">
        <f>C17+C19+C20+C21+C22+C23</f>
        <v>18533367.18</v>
      </c>
      <c r="D15" s="94">
        <f aca="true" t="shared" si="5" ref="D15:L15">D17+D19+D20+D21+D22+D23</f>
        <v>367745.9</v>
      </c>
      <c r="E15" s="94">
        <f t="shared" si="5"/>
        <v>19773326.96</v>
      </c>
      <c r="F15" s="94">
        <f t="shared" si="5"/>
        <v>367745.9</v>
      </c>
      <c r="G15" s="85">
        <f t="shared" si="4"/>
        <v>106.6904182491894</v>
      </c>
      <c r="H15" s="94">
        <f t="shared" si="5"/>
        <v>13609481.81</v>
      </c>
      <c r="I15" s="94">
        <f t="shared" si="5"/>
        <v>15041305.260000002</v>
      </c>
      <c r="J15" s="85">
        <f t="shared" si="1"/>
        <v>110.52077860119496</v>
      </c>
      <c r="K15" s="94">
        <f t="shared" si="5"/>
        <v>5291631.27</v>
      </c>
      <c r="L15" s="94">
        <f t="shared" si="5"/>
        <v>5099767.6</v>
      </c>
      <c r="M15" s="85">
        <f>L15/K15*100</f>
        <v>96.37420560484367</v>
      </c>
    </row>
    <row r="16" spans="1:13" ht="15.75">
      <c r="A16" s="26" t="s">
        <v>17</v>
      </c>
      <c r="B16" s="47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ht="64.5" customHeight="1">
      <c r="A17" s="26" t="s">
        <v>26</v>
      </c>
      <c r="B17" s="47">
        <v>11100</v>
      </c>
      <c r="C17" s="85">
        <f aca="true" t="shared" si="6" ref="C17:C23">H17+K17-D17</f>
        <v>8237000</v>
      </c>
      <c r="D17" s="85">
        <v>367745.9</v>
      </c>
      <c r="E17" s="85">
        <f>I17+L17-F17</f>
        <v>8129299.539999999</v>
      </c>
      <c r="F17" s="85">
        <v>367745.9</v>
      </c>
      <c r="G17" s="85">
        <f t="shared" si="4"/>
        <v>98.69247954352312</v>
      </c>
      <c r="H17" s="85">
        <v>5373745.9</v>
      </c>
      <c r="I17" s="85">
        <v>5353262.34</v>
      </c>
      <c r="J17" s="85">
        <f t="shared" si="1"/>
        <v>99.61882157472313</v>
      </c>
      <c r="K17" s="85">
        <v>3231000</v>
      </c>
      <c r="L17" s="85">
        <v>3143783.1</v>
      </c>
      <c r="M17" s="85">
        <f>L17/K17*100</f>
        <v>97.30062209842154</v>
      </c>
    </row>
    <row r="18" spans="1:13" ht="110.25">
      <c r="A18" s="105" t="s">
        <v>139</v>
      </c>
      <c r="B18" s="47">
        <v>11103</v>
      </c>
      <c r="C18" s="85">
        <f t="shared" si="6"/>
        <v>367745.9</v>
      </c>
      <c r="D18" s="85"/>
      <c r="E18" s="85">
        <f aca="true" t="shared" si="7" ref="E18:E23">I18+L18-F18</f>
        <v>349745.9</v>
      </c>
      <c r="F18" s="85"/>
      <c r="G18" s="85"/>
      <c r="H18" s="85">
        <v>367745.9</v>
      </c>
      <c r="I18" s="85">
        <v>349745.9</v>
      </c>
      <c r="J18" s="85"/>
      <c r="K18" s="85"/>
      <c r="L18" s="85"/>
      <c r="M18" s="85"/>
    </row>
    <row r="19" spans="1:13" ht="47.25">
      <c r="A19" s="26" t="s">
        <v>27</v>
      </c>
      <c r="B19" s="47">
        <v>11200</v>
      </c>
      <c r="C19" s="85">
        <f t="shared" si="6"/>
        <v>1152000</v>
      </c>
      <c r="D19" s="85"/>
      <c r="E19" s="85">
        <f t="shared" si="7"/>
        <v>1193923.29</v>
      </c>
      <c r="F19" s="85"/>
      <c r="G19" s="85">
        <f t="shared" si="4"/>
        <v>103.63917447916666</v>
      </c>
      <c r="H19" s="85">
        <v>1152000</v>
      </c>
      <c r="I19" s="85">
        <v>1193923.29</v>
      </c>
      <c r="J19" s="85">
        <f t="shared" si="1"/>
        <v>103.63917447916666</v>
      </c>
      <c r="K19" s="85"/>
      <c r="L19" s="85"/>
      <c r="M19" s="85">
        <v>0</v>
      </c>
    </row>
    <row r="20" spans="1:13" ht="31.5" customHeight="1">
      <c r="A20" s="26" t="s">
        <v>105</v>
      </c>
      <c r="B20" s="47">
        <v>11300</v>
      </c>
      <c r="C20" s="85">
        <f t="shared" si="6"/>
        <v>594061.81</v>
      </c>
      <c r="D20" s="85"/>
      <c r="E20" s="85">
        <f t="shared" si="7"/>
        <v>595248.13</v>
      </c>
      <c r="F20" s="85"/>
      <c r="G20" s="85">
        <v>0</v>
      </c>
      <c r="H20" s="85">
        <v>504811.81</v>
      </c>
      <c r="I20" s="85">
        <v>505372.01</v>
      </c>
      <c r="J20" s="85">
        <f t="shared" si="1"/>
        <v>100.11097204718725</v>
      </c>
      <c r="K20" s="85">
        <v>89250</v>
      </c>
      <c r="L20" s="85">
        <v>89876.12</v>
      </c>
      <c r="M20" s="85">
        <f aca="true" t="shared" si="8" ref="M20:M25">L20/K20*100</f>
        <v>100.7015350140056</v>
      </c>
    </row>
    <row r="21" spans="1:13" ht="47.25">
      <c r="A21" s="26" t="s">
        <v>31</v>
      </c>
      <c r="B21" s="47">
        <v>11400</v>
      </c>
      <c r="C21" s="85">
        <f t="shared" si="6"/>
        <v>5601924.1</v>
      </c>
      <c r="D21" s="85"/>
      <c r="E21" s="85">
        <f t="shared" si="7"/>
        <v>6592347.590000001</v>
      </c>
      <c r="F21" s="85"/>
      <c r="G21" s="85">
        <f t="shared" si="4"/>
        <v>117.68005907113239</v>
      </c>
      <c r="H21" s="85">
        <v>3808924.1</v>
      </c>
      <c r="I21" s="85">
        <v>4915018.48</v>
      </c>
      <c r="J21" s="85">
        <f t="shared" si="1"/>
        <v>129.03954898970028</v>
      </c>
      <c r="K21" s="85">
        <v>1793000</v>
      </c>
      <c r="L21" s="85">
        <v>1677329.11</v>
      </c>
      <c r="M21" s="85">
        <f t="shared" si="8"/>
        <v>93.54875125488009</v>
      </c>
    </row>
    <row r="22" spans="1:13" ht="31.5">
      <c r="A22" s="26" t="s">
        <v>33</v>
      </c>
      <c r="B22" s="47">
        <v>11600</v>
      </c>
      <c r="C22" s="85">
        <f t="shared" si="6"/>
        <v>2845381.27</v>
      </c>
      <c r="D22" s="85"/>
      <c r="E22" s="85">
        <f t="shared" si="7"/>
        <v>2896080.91</v>
      </c>
      <c r="F22" s="85"/>
      <c r="G22" s="85">
        <f t="shared" si="4"/>
        <v>101.78182237068005</v>
      </c>
      <c r="H22" s="85">
        <v>2770000</v>
      </c>
      <c r="I22" s="85">
        <v>2810699.64</v>
      </c>
      <c r="J22" s="85">
        <f t="shared" si="1"/>
        <v>101.46930108303249</v>
      </c>
      <c r="K22" s="85">
        <v>75381.27</v>
      </c>
      <c r="L22" s="85">
        <v>85381.27</v>
      </c>
      <c r="M22" s="85">
        <f t="shared" si="8"/>
        <v>113.26589483037364</v>
      </c>
    </row>
    <row r="23" spans="1:13" ht="31.5">
      <c r="A23" s="26" t="s">
        <v>34</v>
      </c>
      <c r="B23" s="47">
        <v>11700</v>
      </c>
      <c r="C23" s="85">
        <f t="shared" si="6"/>
        <v>103000</v>
      </c>
      <c r="D23" s="85"/>
      <c r="E23" s="85">
        <f t="shared" si="7"/>
        <v>366427.5</v>
      </c>
      <c r="F23" s="85"/>
      <c r="G23" s="85"/>
      <c r="H23" s="85"/>
      <c r="I23" s="85">
        <v>263029.5</v>
      </c>
      <c r="J23" s="85"/>
      <c r="K23" s="85">
        <v>103000</v>
      </c>
      <c r="L23" s="85">
        <v>103398</v>
      </c>
      <c r="M23" s="85">
        <f t="shared" si="8"/>
        <v>100.38640776699029</v>
      </c>
    </row>
    <row r="24" spans="1:13" s="25" customFormat="1" ht="31.5">
      <c r="A24" s="20" t="s">
        <v>38</v>
      </c>
      <c r="B24" s="60"/>
      <c r="C24" s="94">
        <f>C7+C15</f>
        <v>201907367.18</v>
      </c>
      <c r="D24" s="94">
        <f aca="true" t="shared" si="9" ref="D24:L24">D7+D15</f>
        <v>367745.9</v>
      </c>
      <c r="E24" s="94">
        <f t="shared" si="9"/>
        <v>204721185.64000002</v>
      </c>
      <c r="F24" s="94">
        <f t="shared" si="9"/>
        <v>367745.9</v>
      </c>
      <c r="G24" s="85">
        <f t="shared" si="4"/>
        <v>101.39361851887827</v>
      </c>
      <c r="H24" s="94">
        <f t="shared" si="9"/>
        <v>167179481.81</v>
      </c>
      <c r="I24" s="94">
        <f t="shared" si="9"/>
        <v>169721255.76999998</v>
      </c>
      <c r="J24" s="94">
        <f t="shared" si="1"/>
        <v>101.52038631324909</v>
      </c>
      <c r="K24" s="94">
        <f t="shared" si="9"/>
        <v>35095631.269999996</v>
      </c>
      <c r="L24" s="94">
        <f t="shared" si="9"/>
        <v>35367675.77</v>
      </c>
      <c r="M24" s="85">
        <f t="shared" si="8"/>
        <v>100.77515203504133</v>
      </c>
    </row>
    <row r="25" spans="1:13" s="25" customFormat="1" ht="29.25" customHeight="1">
      <c r="A25" s="20" t="s">
        <v>39</v>
      </c>
      <c r="B25" s="60"/>
      <c r="C25" s="94">
        <f>C27+C32+C33+C36</f>
        <v>444704526</v>
      </c>
      <c r="D25" s="94">
        <f>D27+D32+D33+D36</f>
        <v>193957220.75</v>
      </c>
      <c r="E25" s="94">
        <f>E27+E32+E33+E36</f>
        <v>441435960.34</v>
      </c>
      <c r="F25" s="94">
        <f>F27+F32+F33+F36</f>
        <v>192298789.52</v>
      </c>
      <c r="G25" s="85">
        <f t="shared" si="4"/>
        <v>99.26500283471367</v>
      </c>
      <c r="H25" s="94">
        <f>H27+H32+H33+H36</f>
        <v>444930226</v>
      </c>
      <c r="I25" s="94">
        <f>I27+I32+I33+I36</f>
        <v>441609465.5</v>
      </c>
      <c r="J25" s="94">
        <f t="shared" si="1"/>
        <v>99.25364466023039</v>
      </c>
      <c r="K25" s="94">
        <f>K27+K32+K33+K36</f>
        <v>193731520.75</v>
      </c>
      <c r="L25" s="94">
        <f>L27+L32+L33+L36</f>
        <v>192125284.36</v>
      </c>
      <c r="M25" s="85">
        <f t="shared" si="8"/>
        <v>99.17089568915698</v>
      </c>
    </row>
    <row r="26" spans="1:13" ht="15.75">
      <c r="A26" s="26" t="s">
        <v>17</v>
      </c>
      <c r="B26" s="47"/>
      <c r="C26" s="85"/>
      <c r="D26" s="85"/>
      <c r="E26" s="85"/>
      <c r="F26" s="85"/>
      <c r="G26" s="85"/>
      <c r="H26" s="85"/>
      <c r="I26" s="85"/>
      <c r="J26" s="94"/>
      <c r="K26" s="85"/>
      <c r="L26" s="85"/>
      <c r="M26" s="85"/>
    </row>
    <row r="27" spans="1:13" s="25" customFormat="1" ht="15.75">
      <c r="A27" s="20" t="s">
        <v>40</v>
      </c>
      <c r="B27" s="47">
        <v>20201</v>
      </c>
      <c r="C27" s="94">
        <f>SUM(C28:C31)</f>
        <v>12469900</v>
      </c>
      <c r="D27" s="94">
        <f aca="true" t="shared" si="10" ref="D27:L27">SUM(D28:D31)</f>
        <v>31170000</v>
      </c>
      <c r="E27" s="94">
        <f t="shared" si="10"/>
        <v>12469900</v>
      </c>
      <c r="F27" s="94">
        <f t="shared" si="10"/>
        <v>31170000</v>
      </c>
      <c r="G27" s="85">
        <f t="shared" si="4"/>
        <v>100</v>
      </c>
      <c r="H27" s="94">
        <f t="shared" si="10"/>
        <v>12469900</v>
      </c>
      <c r="I27" s="94">
        <f t="shared" si="10"/>
        <v>12469900</v>
      </c>
      <c r="J27" s="94">
        <f t="shared" si="1"/>
        <v>100</v>
      </c>
      <c r="K27" s="94">
        <f t="shared" si="10"/>
        <v>31170000</v>
      </c>
      <c r="L27" s="94">
        <f t="shared" si="10"/>
        <v>31170000</v>
      </c>
      <c r="M27" s="85">
        <f>L27/K27*100</f>
        <v>100</v>
      </c>
    </row>
    <row r="28" spans="1:13" ht="47.25">
      <c r="A28" s="26" t="s">
        <v>41</v>
      </c>
      <c r="B28" s="47"/>
      <c r="C28" s="85">
        <f aca="true" t="shared" si="11" ref="C28:C35">H28+K28-D28</f>
        <v>6560900</v>
      </c>
      <c r="D28" s="85"/>
      <c r="E28" s="85">
        <f aca="true" t="shared" si="12" ref="E28:E35">I28+L28-F28</f>
        <v>6560900</v>
      </c>
      <c r="F28" s="85"/>
      <c r="G28" s="85">
        <f t="shared" si="4"/>
        <v>100</v>
      </c>
      <c r="H28" s="85">
        <v>6560900</v>
      </c>
      <c r="I28" s="85">
        <v>6560900</v>
      </c>
      <c r="J28" s="85">
        <f t="shared" si="1"/>
        <v>100</v>
      </c>
      <c r="K28" s="85"/>
      <c r="L28" s="85"/>
      <c r="M28" s="85"/>
    </row>
    <row r="29" spans="1:13" ht="47.25">
      <c r="A29" s="26" t="s">
        <v>42</v>
      </c>
      <c r="B29" s="47"/>
      <c r="C29" s="85">
        <f t="shared" si="11"/>
        <v>0</v>
      </c>
      <c r="D29" s="85">
        <f>K29</f>
        <v>30465000</v>
      </c>
      <c r="E29" s="85">
        <f t="shared" si="12"/>
        <v>0</v>
      </c>
      <c r="F29" s="85">
        <f>L29</f>
        <v>30465000</v>
      </c>
      <c r="G29" s="85"/>
      <c r="H29" s="85"/>
      <c r="I29" s="85"/>
      <c r="J29" s="85"/>
      <c r="K29" s="85">
        <v>30465000</v>
      </c>
      <c r="L29" s="85">
        <v>30465000</v>
      </c>
      <c r="M29" s="85">
        <f>L29/K29*100</f>
        <v>100</v>
      </c>
    </row>
    <row r="30" spans="1:13" ht="48" customHeight="1">
      <c r="A30" s="26" t="s">
        <v>43</v>
      </c>
      <c r="B30" s="47"/>
      <c r="C30" s="85">
        <f t="shared" si="11"/>
        <v>5909000</v>
      </c>
      <c r="D30" s="85"/>
      <c r="E30" s="85">
        <f t="shared" si="12"/>
        <v>5909000</v>
      </c>
      <c r="F30" s="85"/>
      <c r="G30" s="85">
        <f t="shared" si="4"/>
        <v>100</v>
      </c>
      <c r="H30" s="85">
        <v>5909000</v>
      </c>
      <c r="I30" s="85">
        <v>5909000</v>
      </c>
      <c r="J30" s="85">
        <f t="shared" si="1"/>
        <v>100</v>
      </c>
      <c r="K30" s="85"/>
      <c r="L30" s="85"/>
      <c r="M30" s="85"/>
    </row>
    <row r="31" spans="1:13" ht="43.5" customHeight="1">
      <c r="A31" s="26" t="s">
        <v>44</v>
      </c>
      <c r="B31" s="47"/>
      <c r="C31" s="85">
        <f t="shared" si="11"/>
        <v>0</v>
      </c>
      <c r="D31" s="85">
        <f>K31</f>
        <v>705000</v>
      </c>
      <c r="E31" s="85">
        <f t="shared" si="12"/>
        <v>0</v>
      </c>
      <c r="F31" s="85">
        <f>L31</f>
        <v>705000</v>
      </c>
      <c r="G31" s="85"/>
      <c r="H31" s="85"/>
      <c r="I31" s="85"/>
      <c r="J31" s="85"/>
      <c r="K31" s="85">
        <v>705000</v>
      </c>
      <c r="L31" s="85">
        <v>705000</v>
      </c>
      <c r="M31" s="85">
        <f>L31/K31*100</f>
        <v>100</v>
      </c>
    </row>
    <row r="32" spans="1:13" s="25" customFormat="1" ht="15.75">
      <c r="A32" s="20" t="s">
        <v>45</v>
      </c>
      <c r="B32" s="47">
        <v>20202</v>
      </c>
      <c r="C32" s="94">
        <f t="shared" si="11"/>
        <v>100512000</v>
      </c>
      <c r="D32" s="95">
        <f>K32</f>
        <v>91942220.75</v>
      </c>
      <c r="E32" s="94">
        <f>I32+L32-F32</f>
        <v>100480868.00000001</v>
      </c>
      <c r="F32" s="94">
        <f>L32</f>
        <v>90340002.36</v>
      </c>
      <c r="G32" s="85">
        <f t="shared" si="4"/>
        <v>99.9690265838905</v>
      </c>
      <c r="H32" s="94">
        <v>100512000</v>
      </c>
      <c r="I32" s="94">
        <v>100480868</v>
      </c>
      <c r="J32" s="85">
        <f t="shared" si="1"/>
        <v>99.96902658389048</v>
      </c>
      <c r="K32" s="94">
        <v>91942220.75</v>
      </c>
      <c r="L32" s="94">
        <v>90340002.36</v>
      </c>
      <c r="M32" s="85">
        <f>L32/K32*100</f>
        <v>98.25736383466679</v>
      </c>
    </row>
    <row r="33" spans="1:13" s="25" customFormat="1" ht="15.75">
      <c r="A33" s="20" t="s">
        <v>52</v>
      </c>
      <c r="B33" s="47">
        <v>20203</v>
      </c>
      <c r="C33" s="94">
        <f t="shared" si="11"/>
        <v>331623726</v>
      </c>
      <c r="D33" s="94">
        <f>D34+D35</f>
        <v>70619300</v>
      </c>
      <c r="E33" s="94">
        <f t="shared" si="12"/>
        <v>328386292.34</v>
      </c>
      <c r="F33" s="94">
        <f>F34+F35</f>
        <v>70615282</v>
      </c>
      <c r="G33" s="85">
        <f t="shared" si="4"/>
        <v>99.02376295597136</v>
      </c>
      <c r="H33" s="94">
        <v>331623726</v>
      </c>
      <c r="I33" s="94">
        <v>328386292.34</v>
      </c>
      <c r="J33" s="85">
        <f t="shared" si="1"/>
        <v>99.02376295597136</v>
      </c>
      <c r="K33" s="94">
        <v>70619300</v>
      </c>
      <c r="L33" s="94">
        <v>70615282</v>
      </c>
      <c r="M33" s="85">
        <f>L33/K33*100</f>
        <v>99.99431033725908</v>
      </c>
    </row>
    <row r="34" spans="1:13" ht="78.75">
      <c r="A34" s="26" t="s">
        <v>124</v>
      </c>
      <c r="B34" s="47"/>
      <c r="C34" s="85">
        <f t="shared" si="11"/>
        <v>34408623</v>
      </c>
      <c r="D34" s="85">
        <f>K34</f>
        <v>641300</v>
      </c>
      <c r="E34" s="85">
        <f t="shared" si="12"/>
        <v>32095808</v>
      </c>
      <c r="F34" s="85">
        <f>L34</f>
        <v>637282</v>
      </c>
      <c r="G34" s="85">
        <f t="shared" si="4"/>
        <v>93.2783854791283</v>
      </c>
      <c r="H34" s="85">
        <v>34408623</v>
      </c>
      <c r="I34" s="85">
        <v>32095808</v>
      </c>
      <c r="J34" s="85">
        <f t="shared" si="1"/>
        <v>93.2783854791283</v>
      </c>
      <c r="K34" s="85">
        <v>641300</v>
      </c>
      <c r="L34" s="85">
        <v>637282</v>
      </c>
      <c r="M34" s="85">
        <f>L34/K34*100</f>
        <v>99.37346015905193</v>
      </c>
    </row>
    <row r="35" spans="1:13" ht="30.75" customHeight="1">
      <c r="A35" s="26" t="s">
        <v>54</v>
      </c>
      <c r="B35" s="47"/>
      <c r="C35" s="85">
        <f t="shared" si="11"/>
        <v>297215103</v>
      </c>
      <c r="D35" s="85">
        <f>K35</f>
        <v>69978000</v>
      </c>
      <c r="E35" s="85">
        <f t="shared" si="12"/>
        <v>296290484.34</v>
      </c>
      <c r="F35" s="85">
        <f>L35</f>
        <v>69978000</v>
      </c>
      <c r="G35" s="85">
        <f t="shared" si="4"/>
        <v>99.68890589654859</v>
      </c>
      <c r="H35" s="85">
        <f>H33-H34</f>
        <v>297215103</v>
      </c>
      <c r="I35" s="85">
        <f>I33-I34</f>
        <v>296290484.34</v>
      </c>
      <c r="J35" s="85">
        <f t="shared" si="1"/>
        <v>99.68890589654859</v>
      </c>
      <c r="K35" s="85">
        <f>K33-K34</f>
        <v>69978000</v>
      </c>
      <c r="L35" s="85">
        <f>L33-L34</f>
        <v>69978000</v>
      </c>
      <c r="M35" s="85">
        <f>L35/K35*100</f>
        <v>100</v>
      </c>
    </row>
    <row r="36" spans="1:13" s="25" customFormat="1" ht="31.5">
      <c r="A36" s="20" t="s">
        <v>55</v>
      </c>
      <c r="B36" s="47">
        <v>20204</v>
      </c>
      <c r="C36" s="94">
        <f>SUM(C37:C39)</f>
        <v>98900</v>
      </c>
      <c r="D36" s="94">
        <f>D39</f>
        <v>225700</v>
      </c>
      <c r="E36" s="94">
        <f>SUM(E37:E39)</f>
        <v>98900</v>
      </c>
      <c r="F36" s="94">
        <f>F39</f>
        <v>173505.16</v>
      </c>
      <c r="G36" s="85">
        <f t="shared" si="4"/>
        <v>100</v>
      </c>
      <c r="H36" s="94">
        <f>SUM(H37:H39)</f>
        <v>324600</v>
      </c>
      <c r="I36" s="94">
        <f>SUM(I37:I39)</f>
        <v>272405.16000000003</v>
      </c>
      <c r="J36" s="85">
        <f t="shared" si="1"/>
        <v>83.92025878003699</v>
      </c>
      <c r="K36" s="94">
        <f>SUM(K37:K39)</f>
        <v>0</v>
      </c>
      <c r="L36" s="94">
        <f>SUM(L37:L39)</f>
        <v>0</v>
      </c>
      <c r="M36" s="85">
        <v>0</v>
      </c>
    </row>
    <row r="37" spans="1:13" ht="47.25">
      <c r="A37" s="26" t="s">
        <v>56</v>
      </c>
      <c r="B37" s="47"/>
      <c r="C37" s="85">
        <f>H37+K37-D37</f>
        <v>70000</v>
      </c>
      <c r="D37" s="85"/>
      <c r="E37" s="85">
        <f>I37+L37-F37</f>
        <v>70000</v>
      </c>
      <c r="F37" s="85"/>
      <c r="G37" s="85">
        <f t="shared" si="4"/>
        <v>100</v>
      </c>
      <c r="H37" s="85">
        <v>70000</v>
      </c>
      <c r="I37" s="85">
        <v>70000</v>
      </c>
      <c r="J37" s="85">
        <f t="shared" si="1"/>
        <v>100</v>
      </c>
      <c r="K37" s="85"/>
      <c r="L37" s="85"/>
      <c r="M37" s="85"/>
    </row>
    <row r="38" spans="1:13" ht="47.25">
      <c r="A38" s="26" t="s">
        <v>161</v>
      </c>
      <c r="B38" s="47"/>
      <c r="C38" s="85">
        <f>H38+K38-D38</f>
        <v>28900</v>
      </c>
      <c r="D38" s="85"/>
      <c r="E38" s="85">
        <f>I38+L38-F38</f>
        <v>28900</v>
      </c>
      <c r="F38" s="85"/>
      <c r="G38" s="85">
        <v>0</v>
      </c>
      <c r="H38" s="85">
        <v>28900</v>
      </c>
      <c r="I38" s="85">
        <v>28900</v>
      </c>
      <c r="J38" s="85">
        <v>0</v>
      </c>
      <c r="K38" s="85"/>
      <c r="L38" s="85"/>
      <c r="M38" s="85"/>
    </row>
    <row r="39" spans="1:13" s="25" customFormat="1" ht="110.25">
      <c r="A39" s="26" t="s">
        <v>58</v>
      </c>
      <c r="B39" s="47"/>
      <c r="C39" s="85">
        <f>H39+K39-D39</f>
        <v>0</v>
      </c>
      <c r="D39" s="96">
        <f>H39</f>
        <v>225700</v>
      </c>
      <c r="E39" s="85">
        <v>0</v>
      </c>
      <c r="F39" s="96">
        <f>I39</f>
        <v>173505.16</v>
      </c>
      <c r="G39" s="85"/>
      <c r="H39" s="85">
        <v>225700</v>
      </c>
      <c r="I39" s="85">
        <v>173505.16</v>
      </c>
      <c r="J39" s="85">
        <f t="shared" si="1"/>
        <v>76.87424014178113</v>
      </c>
      <c r="K39" s="85"/>
      <c r="L39" s="85"/>
      <c r="M39" s="85"/>
    </row>
    <row r="40" spans="1:13" s="25" customFormat="1" ht="141.75">
      <c r="A40" s="20" t="s">
        <v>123</v>
      </c>
      <c r="B40" s="47">
        <v>218</v>
      </c>
      <c r="C40" s="94">
        <v>0</v>
      </c>
      <c r="D40" s="94">
        <f>H40</f>
        <v>402044.13</v>
      </c>
      <c r="E40" s="94">
        <v>0</v>
      </c>
      <c r="F40" s="94">
        <f>I40</f>
        <v>402044.13</v>
      </c>
      <c r="G40" s="85"/>
      <c r="H40" s="94">
        <v>402044.13</v>
      </c>
      <c r="I40" s="94">
        <v>402044.13</v>
      </c>
      <c r="J40" s="85">
        <f t="shared" si="1"/>
        <v>100</v>
      </c>
      <c r="K40" s="94"/>
      <c r="L40" s="94"/>
      <c r="M40" s="85"/>
    </row>
    <row r="41" spans="1:13" s="25" customFormat="1" ht="94.5">
      <c r="A41" s="20" t="s">
        <v>106</v>
      </c>
      <c r="B41" s="47">
        <v>219</v>
      </c>
      <c r="C41" s="94">
        <f>H41</f>
        <v>-2209765.04</v>
      </c>
      <c r="D41" s="94">
        <f>K41</f>
        <v>-402044.13</v>
      </c>
      <c r="E41" s="94">
        <f>I41</f>
        <v>-2209765.04</v>
      </c>
      <c r="F41" s="94">
        <f>L41</f>
        <v>-402044.13</v>
      </c>
      <c r="G41" s="85">
        <f t="shared" si="4"/>
        <v>100</v>
      </c>
      <c r="H41" s="94">
        <v>-2209765.04</v>
      </c>
      <c r="I41" s="94">
        <f>H41</f>
        <v>-2209765.04</v>
      </c>
      <c r="J41" s="85">
        <f t="shared" si="1"/>
        <v>100</v>
      </c>
      <c r="K41" s="94">
        <f>-H40</f>
        <v>-402044.13</v>
      </c>
      <c r="L41" s="94">
        <f>-I40</f>
        <v>-402044.13</v>
      </c>
      <c r="M41" s="85">
        <f>L41/K41*100</f>
        <v>100</v>
      </c>
    </row>
    <row r="42" spans="1:14" s="25" customFormat="1" ht="15.75">
      <c r="A42" s="20" t="s">
        <v>60</v>
      </c>
      <c r="B42" s="60"/>
      <c r="C42" s="94"/>
      <c r="D42" s="94">
        <f>D41+D40+D25+D24</f>
        <v>194324966.65</v>
      </c>
      <c r="E42" s="94"/>
      <c r="F42" s="94">
        <f>F41+F40+F25+F24</f>
        <v>192666535.42000002</v>
      </c>
      <c r="G42" s="85">
        <f>F42/D42*100</f>
        <v>99.14656811289359</v>
      </c>
      <c r="H42" s="94">
        <v>193241520.75</v>
      </c>
      <c r="I42" s="94">
        <f>I40+I39</f>
        <v>575549.29</v>
      </c>
      <c r="J42" s="85"/>
      <c r="K42" s="94">
        <v>283727</v>
      </c>
      <c r="L42" s="94">
        <f>L41+L25+86200</f>
        <v>191809440.23000002</v>
      </c>
      <c r="M42" s="85"/>
      <c r="N42" s="97"/>
    </row>
    <row r="43" spans="1:13" s="25" customFormat="1" ht="15.75">
      <c r="A43" s="20" t="s">
        <v>61</v>
      </c>
      <c r="B43" s="60"/>
      <c r="C43" s="94">
        <f>C24+C25+C41</f>
        <v>644402128.1400001</v>
      </c>
      <c r="D43" s="94">
        <f>D24+D25+D41+D40</f>
        <v>194324966.65</v>
      </c>
      <c r="E43" s="94">
        <f>E24+E25+E41</f>
        <v>643947380.94</v>
      </c>
      <c r="F43" s="94">
        <f>F24+F25+F41+F40</f>
        <v>192666535.42000002</v>
      </c>
      <c r="G43" s="85">
        <f t="shared" si="4"/>
        <v>99.92943114553134</v>
      </c>
      <c r="H43" s="94">
        <f>H24+H25+H40+H41</f>
        <v>610301986.9</v>
      </c>
      <c r="I43" s="94">
        <f>I24+I25+I40+I41</f>
        <v>609523000.36</v>
      </c>
      <c r="J43" s="94">
        <f>I43/H43*100</f>
        <v>99.87236047780922</v>
      </c>
      <c r="K43" s="94">
        <f>K24+K25+K40+K41</f>
        <v>228425107.89</v>
      </c>
      <c r="L43" s="94">
        <f>L24+L25+L40+L41</f>
        <v>227090916.00000003</v>
      </c>
      <c r="M43" s="85">
        <f>L43/K43*100</f>
        <v>99.41591714574457</v>
      </c>
    </row>
    <row r="44" spans="1:14" ht="47.25">
      <c r="A44" s="20" t="s">
        <v>107</v>
      </c>
      <c r="B44" s="60"/>
      <c r="C44" s="94">
        <f>C45+C50</f>
        <v>59191146.019999996</v>
      </c>
      <c r="D44" s="94">
        <f>D45+D50</f>
        <v>0</v>
      </c>
      <c r="E44" s="94">
        <f>E45+E50</f>
        <v>36607748.08</v>
      </c>
      <c r="F44" s="94">
        <f>F45+F50</f>
        <v>0</v>
      </c>
      <c r="G44" s="85"/>
      <c r="H44" s="94">
        <f>H45+H50</f>
        <v>41079389.84</v>
      </c>
      <c r="I44" s="94">
        <f>I45+I50</f>
        <v>34723184.21</v>
      </c>
      <c r="J44" s="94">
        <f>I44/H44*100</f>
        <v>84.52702035069953</v>
      </c>
      <c r="K44" s="94">
        <f>K45+K50</f>
        <v>18111756.18</v>
      </c>
      <c r="L44" s="94">
        <f>L45+L50</f>
        <v>1884563.87</v>
      </c>
      <c r="M44" s="85">
        <f>L44/K44*100</f>
        <v>10.405196775346608</v>
      </c>
      <c r="N44" s="106"/>
    </row>
    <row r="45" spans="1:13" ht="47.25">
      <c r="A45" s="26" t="s">
        <v>108</v>
      </c>
      <c r="B45" s="47"/>
      <c r="C45" s="85">
        <f>H45</f>
        <v>17833333</v>
      </c>
      <c r="D45" s="85"/>
      <c r="E45" s="85">
        <f>E46+E47+E48+E49</f>
        <v>10333333</v>
      </c>
      <c r="F45" s="85"/>
      <c r="G45" s="85">
        <f t="shared" si="4"/>
        <v>57.94392444754999</v>
      </c>
      <c r="H45" s="85">
        <f>H46+H47+H48+H49+H51+H52</f>
        <v>17833333</v>
      </c>
      <c r="I45" s="85">
        <f>I46+I47+I48+I49+I51+I52</f>
        <v>10333333</v>
      </c>
      <c r="J45" s="85">
        <f t="shared" si="1"/>
        <v>57.94392444754999</v>
      </c>
      <c r="K45" s="85"/>
      <c r="L45" s="85"/>
      <c r="M45" s="85"/>
    </row>
    <row r="46" spans="1:13" ht="24.75" customHeight="1">
      <c r="A46" s="50" t="s">
        <v>137</v>
      </c>
      <c r="B46" s="47"/>
      <c r="C46" s="85">
        <f>H46+K46</f>
        <v>2000000</v>
      </c>
      <c r="D46" s="85"/>
      <c r="E46" s="85">
        <f>I46+L46</f>
        <v>0</v>
      </c>
      <c r="F46" s="85"/>
      <c r="G46" s="85">
        <f t="shared" si="4"/>
        <v>0</v>
      </c>
      <c r="H46" s="85">
        <v>2000000</v>
      </c>
      <c r="I46" s="85"/>
      <c r="J46" s="85">
        <f t="shared" si="1"/>
        <v>0</v>
      </c>
      <c r="K46" s="85"/>
      <c r="L46" s="85"/>
      <c r="M46" s="85"/>
    </row>
    <row r="47" spans="1:13" ht="78.75">
      <c r="A47" s="50" t="s">
        <v>118</v>
      </c>
      <c r="B47" s="61"/>
      <c r="C47" s="85">
        <f>H47+K47</f>
        <v>-1666667</v>
      </c>
      <c r="D47" s="85"/>
      <c r="E47" s="85">
        <f>I47+L47</f>
        <v>-1666667</v>
      </c>
      <c r="F47" s="85"/>
      <c r="G47" s="85">
        <f t="shared" si="4"/>
        <v>100</v>
      </c>
      <c r="H47" s="85">
        <v>-1666667</v>
      </c>
      <c r="I47" s="85">
        <v>-1666667</v>
      </c>
      <c r="J47" s="85">
        <f t="shared" si="1"/>
        <v>100</v>
      </c>
      <c r="K47" s="85"/>
      <c r="L47" s="85"/>
      <c r="M47" s="85"/>
    </row>
    <row r="48" spans="1:13" ht="78.75" customHeight="1">
      <c r="A48" s="50" t="s">
        <v>119</v>
      </c>
      <c r="B48" s="61"/>
      <c r="C48" s="85">
        <f>H48+K48-D48</f>
        <v>23500000</v>
      </c>
      <c r="D48" s="85">
        <v>12000000</v>
      </c>
      <c r="E48" s="85">
        <f>I48+L48</f>
        <v>30000000</v>
      </c>
      <c r="F48" s="85"/>
      <c r="G48" s="85"/>
      <c r="H48" s="85">
        <v>35500000</v>
      </c>
      <c r="I48" s="85">
        <v>30000000</v>
      </c>
      <c r="J48" s="85">
        <f t="shared" si="1"/>
        <v>84.50704225352112</v>
      </c>
      <c r="K48" s="85"/>
      <c r="L48" s="85"/>
      <c r="M48" s="85"/>
    </row>
    <row r="49" spans="1:13" ht="93" customHeight="1">
      <c r="A49" s="26" t="s">
        <v>120</v>
      </c>
      <c r="B49" s="47"/>
      <c r="C49" s="85">
        <f>H49+K49-D49</f>
        <v>-18000000</v>
      </c>
      <c r="D49" s="85">
        <v>-18000000</v>
      </c>
      <c r="E49" s="85">
        <v>-18000000</v>
      </c>
      <c r="F49" s="85">
        <v>-18000000</v>
      </c>
      <c r="G49" s="85">
        <f t="shared" si="4"/>
        <v>100</v>
      </c>
      <c r="H49" s="85">
        <v>-18000000</v>
      </c>
      <c r="I49" s="85">
        <v>-18000000</v>
      </c>
      <c r="J49" s="85">
        <f t="shared" si="1"/>
        <v>100</v>
      </c>
      <c r="K49" s="85">
        <v>-18000000</v>
      </c>
      <c r="L49" s="85">
        <v>-18000000</v>
      </c>
      <c r="M49" s="85"/>
    </row>
    <row r="50" spans="1:13" ht="31.5">
      <c r="A50" s="26" t="s">
        <v>117</v>
      </c>
      <c r="B50" s="47"/>
      <c r="C50" s="85">
        <f>H50+K50</f>
        <v>41357813.019999996</v>
      </c>
      <c r="D50" s="85"/>
      <c r="E50" s="85">
        <f>I50+L50</f>
        <v>26274415.080000002</v>
      </c>
      <c r="F50" s="85"/>
      <c r="G50" s="85">
        <f t="shared" si="4"/>
        <v>63.52950787628471</v>
      </c>
      <c r="H50" s="85">
        <v>23246056.84</v>
      </c>
      <c r="I50" s="85">
        <v>24389851.21</v>
      </c>
      <c r="J50" s="85">
        <f t="shared" si="1"/>
        <v>104.92038016543023</v>
      </c>
      <c r="K50" s="85">
        <v>18111756.18</v>
      </c>
      <c r="L50" s="85">
        <v>1884563.87</v>
      </c>
      <c r="M50" s="85">
        <f>L50/K50*100</f>
        <v>10.405196775346608</v>
      </c>
    </row>
    <row r="51" spans="1:15" s="25" customFormat="1" ht="126">
      <c r="A51" s="26" t="s">
        <v>121</v>
      </c>
      <c r="B51" s="47"/>
      <c r="C51" s="85">
        <v>-100000</v>
      </c>
      <c r="D51" s="85">
        <v>-100000</v>
      </c>
      <c r="E51" s="85">
        <v>0</v>
      </c>
      <c r="F51" s="85">
        <v>0</v>
      </c>
      <c r="G51" s="85">
        <f t="shared" si="4"/>
        <v>0</v>
      </c>
      <c r="H51" s="85">
        <v>-18100000</v>
      </c>
      <c r="I51" s="85">
        <v>-18000000</v>
      </c>
      <c r="J51" s="85">
        <f t="shared" si="1"/>
        <v>99.4475138121547</v>
      </c>
      <c r="K51" s="85">
        <v>-18000000</v>
      </c>
      <c r="L51" s="85">
        <v>-18000000</v>
      </c>
      <c r="M51" s="85"/>
      <c r="O51" s="97"/>
    </row>
    <row r="52" spans="1:15" s="25" customFormat="1" ht="64.5" customHeight="1">
      <c r="A52" s="26" t="s">
        <v>143</v>
      </c>
      <c r="B52" s="47"/>
      <c r="C52" s="85">
        <v>0</v>
      </c>
      <c r="D52" s="85">
        <v>0</v>
      </c>
      <c r="E52" s="85">
        <v>0</v>
      </c>
      <c r="F52" s="85">
        <v>0</v>
      </c>
      <c r="G52" s="85"/>
      <c r="H52" s="85">
        <v>18100000</v>
      </c>
      <c r="I52" s="85">
        <v>18000000</v>
      </c>
      <c r="J52" s="85">
        <f t="shared" si="1"/>
        <v>99.4475138121547</v>
      </c>
      <c r="K52" s="85">
        <v>18000000</v>
      </c>
      <c r="L52" s="85">
        <v>18000000</v>
      </c>
      <c r="M52" s="85"/>
      <c r="O52" s="97"/>
    </row>
    <row r="53" spans="1:13" ht="31.5">
      <c r="A53" s="46" t="s">
        <v>109</v>
      </c>
      <c r="B53" s="62"/>
      <c r="C53" s="94">
        <f>C43-C72</f>
        <v>-59191146.01999974</v>
      </c>
      <c r="D53" s="94"/>
      <c r="E53" s="94">
        <f>E43-E72</f>
        <v>-36607748.07999992</v>
      </c>
      <c r="F53" s="94"/>
      <c r="G53" s="85"/>
      <c r="H53" s="94">
        <f>H43-H72</f>
        <v>-41079389.84000003</v>
      </c>
      <c r="I53" s="94">
        <f>I43-I72</f>
        <v>-34723184.21000004</v>
      </c>
      <c r="J53" s="85"/>
      <c r="K53" s="94">
        <f>K43-K72</f>
        <v>-18111756.180000007</v>
      </c>
      <c r="L53" s="94">
        <f>L43-L72</f>
        <v>-1884563.869999975</v>
      </c>
      <c r="M53" s="85">
        <f>L53/K53*100</f>
        <v>10.405196775346466</v>
      </c>
    </row>
    <row r="54" spans="1:13" ht="27.75" customHeight="1">
      <c r="A54" s="20" t="s">
        <v>73</v>
      </c>
      <c r="B54" s="60"/>
      <c r="C54" s="94">
        <f>C43+C44</f>
        <v>703593274.1600001</v>
      </c>
      <c r="D54" s="94"/>
      <c r="E54" s="94">
        <f>E43+E44</f>
        <v>680555129.0200001</v>
      </c>
      <c r="F54" s="94"/>
      <c r="G54" s="85">
        <f t="shared" si="4"/>
        <v>96.72564449006359</v>
      </c>
      <c r="H54" s="94">
        <f>H43+H44</f>
        <v>651381376.74</v>
      </c>
      <c r="I54" s="94">
        <f>I43+I44</f>
        <v>644246184.57</v>
      </c>
      <c r="J54" s="85">
        <f t="shared" si="1"/>
        <v>98.90460605341377</v>
      </c>
      <c r="K54" s="94">
        <f>SUM(K43-K53)</f>
        <v>246536864.07</v>
      </c>
      <c r="L54" s="94">
        <f>SUM(L43-L53)</f>
        <v>228975479.87</v>
      </c>
      <c r="M54" s="85">
        <f>L54/K54*100</f>
        <v>92.8767714855764</v>
      </c>
    </row>
    <row r="55" spans="1:13" ht="15.75">
      <c r="A55" s="47" t="s">
        <v>74</v>
      </c>
      <c r="B55" s="47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</row>
    <row r="56" spans="1:13" ht="31.5">
      <c r="A56" s="26" t="s">
        <v>75</v>
      </c>
      <c r="B56" s="65" t="s">
        <v>125</v>
      </c>
      <c r="C56" s="85">
        <f>H56+K56-D56</f>
        <v>67604858.9</v>
      </c>
      <c r="D56" s="85">
        <v>621400</v>
      </c>
      <c r="E56" s="85">
        <f>I56+L56-F56</f>
        <v>66591631.83</v>
      </c>
      <c r="F56" s="85">
        <v>565187.16</v>
      </c>
      <c r="G56" s="85">
        <f t="shared" si="4"/>
        <v>98.5012511134758</v>
      </c>
      <c r="H56" s="85">
        <v>39116034</v>
      </c>
      <c r="I56" s="85">
        <v>38253379.91</v>
      </c>
      <c r="J56" s="85">
        <f t="shared" si="1"/>
        <v>97.79462792674737</v>
      </c>
      <c r="K56" s="85">
        <v>29110224.9</v>
      </c>
      <c r="L56" s="85">
        <v>28903439.08</v>
      </c>
      <c r="M56" s="85">
        <f>L56/K56*100</f>
        <v>99.28964540565951</v>
      </c>
    </row>
    <row r="57" spans="1:13" ht="15.75">
      <c r="A57" s="26" t="s">
        <v>76</v>
      </c>
      <c r="B57" s="65" t="s">
        <v>126</v>
      </c>
      <c r="C57" s="85">
        <f aca="true" t="shared" si="13" ref="C57:C67">H57+K57-D57</f>
        <v>630300</v>
      </c>
      <c r="D57" s="85">
        <v>630300</v>
      </c>
      <c r="E57" s="85">
        <f aca="true" t="shared" si="14" ref="E57:E69">I57+L57-F57</f>
        <v>630300</v>
      </c>
      <c r="F57" s="85">
        <v>630300</v>
      </c>
      <c r="G57" s="85">
        <f t="shared" si="4"/>
        <v>100</v>
      </c>
      <c r="H57" s="85">
        <v>630300</v>
      </c>
      <c r="I57" s="85">
        <v>630300</v>
      </c>
      <c r="J57" s="85">
        <f t="shared" si="1"/>
        <v>100</v>
      </c>
      <c r="K57" s="85">
        <v>630300</v>
      </c>
      <c r="L57" s="85">
        <v>630300</v>
      </c>
      <c r="M57" s="85">
        <f>L57/K57*100</f>
        <v>100</v>
      </c>
    </row>
    <row r="58" spans="1:13" ht="47.25">
      <c r="A58" s="26" t="s">
        <v>77</v>
      </c>
      <c r="B58" s="65" t="s">
        <v>127</v>
      </c>
      <c r="C58" s="85">
        <f t="shared" si="13"/>
        <v>1460643</v>
      </c>
      <c r="D58" s="85"/>
      <c r="E58" s="85">
        <f t="shared" si="14"/>
        <v>1454564.04</v>
      </c>
      <c r="F58" s="85"/>
      <c r="G58" s="85">
        <f t="shared" si="4"/>
        <v>99.5838161686326</v>
      </c>
      <c r="H58" s="85">
        <v>100000</v>
      </c>
      <c r="I58" s="85">
        <v>97380</v>
      </c>
      <c r="J58" s="85">
        <f t="shared" si="1"/>
        <v>97.38</v>
      </c>
      <c r="K58" s="85">
        <v>1360643</v>
      </c>
      <c r="L58" s="85">
        <v>1357184.04</v>
      </c>
      <c r="M58" s="85">
        <f>L58/K58*100</f>
        <v>99.74578489728754</v>
      </c>
    </row>
    <row r="59" spans="1:13" ht="31.5">
      <c r="A59" s="26" t="s">
        <v>78</v>
      </c>
      <c r="B59" s="65" t="s">
        <v>128</v>
      </c>
      <c r="C59" s="85">
        <f t="shared" si="13"/>
        <v>44979356.25</v>
      </c>
      <c r="D59" s="85">
        <v>22856000</v>
      </c>
      <c r="E59" s="85">
        <f t="shared" si="14"/>
        <v>44354113.95</v>
      </c>
      <c r="F59" s="85">
        <v>22856000</v>
      </c>
      <c r="G59" s="85">
        <f t="shared" si="4"/>
        <v>98.60993497433616</v>
      </c>
      <c r="H59" s="85">
        <v>36544090.4</v>
      </c>
      <c r="I59" s="85">
        <v>36023372.4</v>
      </c>
      <c r="J59" s="85">
        <f t="shared" si="1"/>
        <v>98.5750965633557</v>
      </c>
      <c r="K59" s="85">
        <v>31291265.85</v>
      </c>
      <c r="L59" s="85">
        <v>31186741.55</v>
      </c>
      <c r="M59" s="85">
        <f>L59/K59*100</f>
        <v>99.66596333781747</v>
      </c>
    </row>
    <row r="60" spans="1:13" ht="31.5">
      <c r="A60" s="26" t="s">
        <v>79</v>
      </c>
      <c r="B60" s="65" t="s">
        <v>129</v>
      </c>
      <c r="C60" s="85">
        <f t="shared" si="13"/>
        <v>183460196.91999996</v>
      </c>
      <c r="D60" s="85">
        <v>138644320.75</v>
      </c>
      <c r="E60" s="85">
        <f t="shared" si="14"/>
        <v>166217669.14999998</v>
      </c>
      <c r="F60" s="85">
        <v>137042102.36</v>
      </c>
      <c r="G60" s="85">
        <f t="shared" si="4"/>
        <v>90.60148846481464</v>
      </c>
      <c r="H60" s="85">
        <v>138644320.75</v>
      </c>
      <c r="I60" s="85">
        <v>137042102.36</v>
      </c>
      <c r="J60" s="85">
        <f t="shared" si="1"/>
        <v>98.84436781735253</v>
      </c>
      <c r="K60" s="85">
        <v>183460196.92</v>
      </c>
      <c r="L60" s="85">
        <v>166217669.15</v>
      </c>
      <c r="M60" s="85">
        <f>L60/K60*100</f>
        <v>90.60148846481464</v>
      </c>
    </row>
    <row r="61" spans="1:13" ht="31.5">
      <c r="A61" s="26" t="s">
        <v>80</v>
      </c>
      <c r="B61" s="65" t="s">
        <v>130</v>
      </c>
      <c r="C61" s="85">
        <f t="shared" si="13"/>
        <v>0</v>
      </c>
      <c r="D61" s="85"/>
      <c r="E61" s="85">
        <f t="shared" si="14"/>
        <v>0</v>
      </c>
      <c r="F61" s="85"/>
      <c r="G61" s="85"/>
      <c r="H61" s="85"/>
      <c r="I61" s="85"/>
      <c r="J61" s="85">
        <v>0</v>
      </c>
      <c r="K61" s="85"/>
      <c r="L61" s="85"/>
      <c r="M61" s="85">
        <v>0</v>
      </c>
    </row>
    <row r="62" spans="1:13" ht="15.75">
      <c r="A62" s="26" t="s">
        <v>81</v>
      </c>
      <c r="B62" s="65" t="s">
        <v>131</v>
      </c>
      <c r="C62" s="85">
        <f t="shared" si="13"/>
        <v>211854663.06</v>
      </c>
      <c r="D62" s="85">
        <v>35200</v>
      </c>
      <c r="E62" s="85">
        <f t="shared" si="14"/>
        <v>211682420.01</v>
      </c>
      <c r="F62" s="85">
        <v>35200</v>
      </c>
      <c r="G62" s="85">
        <f t="shared" si="4"/>
        <v>99.9186975412709</v>
      </c>
      <c r="H62" s="85">
        <v>211804800.56</v>
      </c>
      <c r="I62" s="85">
        <v>211632582.51</v>
      </c>
      <c r="J62" s="85">
        <f t="shared" si="1"/>
        <v>99.91869020459183</v>
      </c>
      <c r="K62" s="85">
        <v>85062.5</v>
      </c>
      <c r="L62" s="85">
        <v>85037.5</v>
      </c>
      <c r="M62" s="85">
        <f>L62/K62*100</f>
        <v>99.97060984570169</v>
      </c>
    </row>
    <row r="63" spans="1:13" ht="31.5">
      <c r="A63" s="26" t="s">
        <v>110</v>
      </c>
      <c r="B63" s="65" t="s">
        <v>132</v>
      </c>
      <c r="C63" s="85">
        <f t="shared" si="13"/>
        <v>35081979</v>
      </c>
      <c r="D63" s="85"/>
      <c r="E63" s="85">
        <f t="shared" si="14"/>
        <v>35025395.88</v>
      </c>
      <c r="F63" s="85"/>
      <c r="G63" s="85">
        <f t="shared" si="4"/>
        <v>99.83871172147958</v>
      </c>
      <c r="H63" s="85">
        <v>34952979</v>
      </c>
      <c r="I63" s="85">
        <v>34899395.88</v>
      </c>
      <c r="J63" s="85">
        <f t="shared" si="1"/>
        <v>99.84669941866758</v>
      </c>
      <c r="K63" s="85">
        <v>129000</v>
      </c>
      <c r="L63" s="85">
        <v>126000</v>
      </c>
      <c r="M63" s="85">
        <f>L63/K63*100</f>
        <v>97.67441860465115</v>
      </c>
    </row>
    <row r="64" spans="1:13" ht="15.75">
      <c r="A64" s="26" t="s">
        <v>111</v>
      </c>
      <c r="B64" s="65" t="s">
        <v>133</v>
      </c>
      <c r="C64" s="85">
        <f t="shared" si="13"/>
        <v>5912507.85</v>
      </c>
      <c r="D64" s="85"/>
      <c r="E64" s="85">
        <f t="shared" si="14"/>
        <v>5912507.85</v>
      </c>
      <c r="F64" s="85"/>
      <c r="G64" s="85">
        <f t="shared" si="4"/>
        <v>100</v>
      </c>
      <c r="H64" s="85">
        <v>5912507.85</v>
      </c>
      <c r="I64" s="85">
        <v>5912507.85</v>
      </c>
      <c r="J64" s="85">
        <f t="shared" si="1"/>
        <v>100</v>
      </c>
      <c r="K64" s="85"/>
      <c r="L64" s="85"/>
      <c r="M64" s="85"/>
    </row>
    <row r="65" spans="1:13" ht="15.75">
      <c r="A65" s="26" t="s">
        <v>84</v>
      </c>
      <c r="B65" s="65" t="s">
        <v>134</v>
      </c>
      <c r="C65" s="85">
        <f t="shared" si="13"/>
        <v>149152318.18</v>
      </c>
      <c r="D65" s="85"/>
      <c r="E65" s="85">
        <f t="shared" si="14"/>
        <v>145239339.3</v>
      </c>
      <c r="F65" s="85"/>
      <c r="G65" s="85">
        <f t="shared" si="4"/>
        <v>97.37652158025614</v>
      </c>
      <c r="H65" s="85">
        <v>149152318.18</v>
      </c>
      <c r="I65" s="85">
        <v>145239339.3</v>
      </c>
      <c r="J65" s="85">
        <f t="shared" si="1"/>
        <v>97.37652158025614</v>
      </c>
      <c r="K65" s="85"/>
      <c r="L65" s="85"/>
      <c r="M65" s="85"/>
    </row>
    <row r="66" spans="1:13" ht="15.75">
      <c r="A66" s="26" t="s">
        <v>112</v>
      </c>
      <c r="B66" s="65" t="s">
        <v>135</v>
      </c>
      <c r="C66" s="85">
        <f t="shared" si="13"/>
        <v>1657145</v>
      </c>
      <c r="D66" s="85"/>
      <c r="E66" s="85">
        <f t="shared" si="14"/>
        <v>1655802.5899999999</v>
      </c>
      <c r="F66" s="85"/>
      <c r="G66" s="85">
        <f t="shared" si="4"/>
        <v>99.91899260475094</v>
      </c>
      <c r="H66" s="85">
        <v>1554720</v>
      </c>
      <c r="I66" s="85">
        <v>1554439.94</v>
      </c>
      <c r="J66" s="85">
        <f t="shared" si="1"/>
        <v>99.98198646701657</v>
      </c>
      <c r="K66" s="85">
        <v>102425</v>
      </c>
      <c r="L66" s="85">
        <v>101362.65</v>
      </c>
      <c r="M66" s="85">
        <f>L66/K66*100</f>
        <v>98.96280205028069</v>
      </c>
    </row>
    <row r="67" spans="1:13" ht="31.5">
      <c r="A67" s="26" t="s">
        <v>113</v>
      </c>
      <c r="B67" s="65">
        <v>13</v>
      </c>
      <c r="C67" s="85">
        <f t="shared" si="13"/>
        <v>1799306</v>
      </c>
      <c r="D67" s="85">
        <f>K67</f>
        <v>367745.9</v>
      </c>
      <c r="E67" s="85">
        <f t="shared" si="14"/>
        <v>1791384.42</v>
      </c>
      <c r="F67" s="85">
        <f>L67</f>
        <v>367745.9</v>
      </c>
      <c r="G67" s="85">
        <f t="shared" si="4"/>
        <v>99.55974247848893</v>
      </c>
      <c r="H67" s="85">
        <v>1799306</v>
      </c>
      <c r="I67" s="85">
        <v>1791384.42</v>
      </c>
      <c r="J67" s="85">
        <f t="shared" si="1"/>
        <v>99.55974247848893</v>
      </c>
      <c r="K67" s="85">
        <v>367745.9</v>
      </c>
      <c r="L67" s="85">
        <v>367745.9</v>
      </c>
      <c r="M67" s="85">
        <f>L67/K67*100</f>
        <v>100</v>
      </c>
    </row>
    <row r="68" spans="1:13" ht="63">
      <c r="A68" s="26" t="s">
        <v>114</v>
      </c>
      <c r="B68" s="65">
        <v>14</v>
      </c>
      <c r="C68" s="85">
        <v>0</v>
      </c>
      <c r="D68" s="85">
        <f>H68</f>
        <v>31170000</v>
      </c>
      <c r="E68" s="85">
        <f>I68+L68-F68</f>
        <v>0</v>
      </c>
      <c r="F68" s="85">
        <f>I68</f>
        <v>31170000</v>
      </c>
      <c r="G68" s="85"/>
      <c r="H68" s="85">
        <v>31170000</v>
      </c>
      <c r="I68" s="85">
        <v>31170000</v>
      </c>
      <c r="J68" s="85">
        <f t="shared" si="1"/>
        <v>100</v>
      </c>
      <c r="K68" s="85"/>
      <c r="L68" s="85"/>
      <c r="M68" s="85"/>
    </row>
    <row r="69" spans="1:13" s="25" customFormat="1" ht="15.75">
      <c r="A69" s="26" t="s">
        <v>86</v>
      </c>
      <c r="B69" s="65"/>
      <c r="C69" s="85"/>
      <c r="D69" s="85"/>
      <c r="E69" s="85">
        <f t="shared" si="14"/>
        <v>0</v>
      </c>
      <c r="F69" s="85"/>
      <c r="G69" s="85"/>
      <c r="H69" s="85"/>
      <c r="I69" s="85"/>
      <c r="J69" s="85"/>
      <c r="K69" s="85"/>
      <c r="L69" s="85"/>
      <c r="M69" s="85"/>
    </row>
    <row r="70" spans="1:13" s="25" customFormat="1" ht="47.25">
      <c r="A70" s="26" t="s">
        <v>122</v>
      </c>
      <c r="B70" s="65"/>
      <c r="C70" s="85">
        <f>C68</f>
        <v>0</v>
      </c>
      <c r="D70" s="85">
        <f>H70</f>
        <v>31170000</v>
      </c>
      <c r="E70" s="85">
        <v>0</v>
      </c>
      <c r="F70" s="85">
        <f>I70</f>
        <v>31170000</v>
      </c>
      <c r="G70" s="85">
        <f>G68</f>
        <v>0</v>
      </c>
      <c r="H70" s="85">
        <f>K27</f>
        <v>31170000</v>
      </c>
      <c r="I70" s="85">
        <v>31170000</v>
      </c>
      <c r="J70" s="85">
        <f t="shared" si="1"/>
        <v>100</v>
      </c>
      <c r="K70" s="85"/>
      <c r="L70" s="85"/>
      <c r="M70" s="85"/>
    </row>
    <row r="71" spans="1:13" ht="15.75">
      <c r="A71" s="20" t="s">
        <v>60</v>
      </c>
      <c r="B71" s="62"/>
      <c r="C71" s="94">
        <f>H71+K71</f>
        <v>0</v>
      </c>
      <c r="D71" s="94">
        <f>SUM(D56:D68)</f>
        <v>194324966.65</v>
      </c>
      <c r="E71" s="94"/>
      <c r="F71" s="94">
        <f>SUM(F56:F68)</f>
        <v>192666535.42000002</v>
      </c>
      <c r="G71" s="85">
        <f>F71/D71*100</f>
        <v>99.14656811289359</v>
      </c>
      <c r="H71" s="94"/>
      <c r="I71" s="94"/>
      <c r="J71" s="85"/>
      <c r="K71" s="94"/>
      <c r="L71" s="94"/>
      <c r="M71" s="85"/>
    </row>
    <row r="72" spans="1:13" ht="15.75">
      <c r="A72" s="20" t="s">
        <v>92</v>
      </c>
      <c r="B72" s="62"/>
      <c r="C72" s="94">
        <f>SUM(C56:C68)</f>
        <v>703593274.1599998</v>
      </c>
      <c r="D72" s="94">
        <f aca="true" t="shared" si="15" ref="D72:L72">SUM(D56:D68)</f>
        <v>194324966.65</v>
      </c>
      <c r="E72" s="94">
        <f t="shared" si="15"/>
        <v>680555129.02</v>
      </c>
      <c r="F72" s="94">
        <f t="shared" si="15"/>
        <v>192666535.42000002</v>
      </c>
      <c r="G72" s="85">
        <f>F72/D72*100</f>
        <v>99.14656811289359</v>
      </c>
      <c r="H72" s="94">
        <f t="shared" si="15"/>
        <v>651381376.74</v>
      </c>
      <c r="I72" s="94">
        <f t="shared" si="15"/>
        <v>644246184.57</v>
      </c>
      <c r="J72" s="85">
        <f>I72/H72*100</f>
        <v>98.90460605341377</v>
      </c>
      <c r="K72" s="94">
        <f>SUM(K56:K68)</f>
        <v>246536864.07</v>
      </c>
      <c r="L72" s="94">
        <f t="shared" si="15"/>
        <v>228975479.87</v>
      </c>
      <c r="M72" s="85">
        <f>L72/K72*100</f>
        <v>92.8767714855764</v>
      </c>
    </row>
    <row r="73" spans="1:13" ht="15.75">
      <c r="A73" s="26" t="s">
        <v>93</v>
      </c>
      <c r="B73" s="6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</row>
    <row r="74" spans="1:13" ht="63">
      <c r="A74" s="20" t="s">
        <v>160</v>
      </c>
      <c r="B74" s="65" t="s">
        <v>155</v>
      </c>
      <c r="C74" s="85">
        <f aca="true" t="shared" si="16" ref="C74:C82">H74+K74</f>
        <v>64027313.5</v>
      </c>
      <c r="D74" s="85"/>
      <c r="E74" s="85">
        <f>I74+L74</f>
        <v>63543479.19</v>
      </c>
      <c r="F74" s="85"/>
      <c r="G74" s="85">
        <f aca="true" t="shared" si="17" ref="G74:G82">E74/C74*100</f>
        <v>99.24433138991533</v>
      </c>
      <c r="H74" s="85">
        <v>38312584</v>
      </c>
      <c r="I74" s="85">
        <v>37921239.68</v>
      </c>
      <c r="J74" s="85">
        <f aca="true" t="shared" si="18" ref="J74:J81">I74/H74*100</f>
        <v>98.97854887574276</v>
      </c>
      <c r="K74" s="85">
        <v>25714729.5</v>
      </c>
      <c r="L74" s="85">
        <v>25622239.51</v>
      </c>
      <c r="M74" s="85">
        <f>L74/K74*100</f>
        <v>99.64032291298263</v>
      </c>
    </row>
    <row r="75" spans="1:13" ht="18.75" customHeight="1">
      <c r="A75" s="26" t="s">
        <v>146</v>
      </c>
      <c r="B75" s="65" t="s">
        <v>156</v>
      </c>
      <c r="C75" s="85">
        <f t="shared" si="16"/>
        <v>41495940.04</v>
      </c>
      <c r="D75" s="85"/>
      <c r="E75" s="85">
        <f>I75+L75</f>
        <v>41268411.74</v>
      </c>
      <c r="F75" s="85"/>
      <c r="G75" s="85">
        <f t="shared" si="17"/>
        <v>99.45168539432852</v>
      </c>
      <c r="H75" s="85">
        <v>26228251</v>
      </c>
      <c r="I75" s="85">
        <v>26062020.28</v>
      </c>
      <c r="J75" s="85">
        <f t="shared" si="18"/>
        <v>99.36621500228895</v>
      </c>
      <c r="K75" s="85">
        <v>15267689.04</v>
      </c>
      <c r="L75" s="85">
        <v>15206391.46</v>
      </c>
      <c r="M75" s="85">
        <f>L75/K75*100</f>
        <v>99.59851435381344</v>
      </c>
    </row>
    <row r="76" spans="1:13" ht="31.5">
      <c r="A76" s="26" t="s">
        <v>147</v>
      </c>
      <c r="B76" s="65" t="s">
        <v>154</v>
      </c>
      <c r="C76" s="85">
        <f t="shared" si="16"/>
        <v>12009114.9</v>
      </c>
      <c r="D76" s="85"/>
      <c r="E76" s="85">
        <f>I76+L76</f>
        <v>11941035.32</v>
      </c>
      <c r="F76" s="85"/>
      <c r="G76" s="85">
        <f t="shared" si="17"/>
        <v>99.43310076914995</v>
      </c>
      <c r="H76" s="85">
        <v>7624489</v>
      </c>
      <c r="I76" s="85">
        <v>7563826.68</v>
      </c>
      <c r="J76" s="85">
        <f t="shared" si="18"/>
        <v>99.20437527026401</v>
      </c>
      <c r="K76" s="85">
        <v>4384625.9</v>
      </c>
      <c r="L76" s="85">
        <v>4377208.64</v>
      </c>
      <c r="M76" s="85">
        <f>L76/K76*100</f>
        <v>99.83083482675225</v>
      </c>
    </row>
    <row r="77" spans="1:13" ht="45.75" customHeight="1">
      <c r="A77" s="20" t="s">
        <v>148</v>
      </c>
      <c r="B77" s="65" t="s">
        <v>157</v>
      </c>
      <c r="C77" s="85">
        <f t="shared" si="16"/>
        <v>133407926.86</v>
      </c>
      <c r="D77" s="85"/>
      <c r="E77" s="85">
        <f aca="true" t="shared" si="19" ref="E77:E82">I77+L77</f>
        <v>133388135.85</v>
      </c>
      <c r="F77" s="85"/>
      <c r="G77" s="85">
        <f t="shared" si="17"/>
        <v>99.9851650419388</v>
      </c>
      <c r="H77" s="85">
        <v>133064316.86</v>
      </c>
      <c r="I77" s="85">
        <v>133049882.44</v>
      </c>
      <c r="J77" s="85">
        <f t="shared" si="18"/>
        <v>99.98915229842183</v>
      </c>
      <c r="K77" s="85">
        <v>343610</v>
      </c>
      <c r="L77" s="85">
        <v>338253.41</v>
      </c>
      <c r="M77" s="85">
        <f>L77/K77*100</f>
        <v>98.4410843689066</v>
      </c>
    </row>
    <row r="78" spans="1:13" ht="31.5">
      <c r="A78" s="20" t="s">
        <v>149</v>
      </c>
      <c r="B78" s="62"/>
      <c r="C78" s="85">
        <f t="shared" si="16"/>
        <v>123643241.85</v>
      </c>
      <c r="D78" s="85"/>
      <c r="E78" s="85">
        <f t="shared" si="19"/>
        <v>123637895.95</v>
      </c>
      <c r="F78" s="85"/>
      <c r="G78" s="85">
        <f t="shared" si="17"/>
        <v>99.99567635083001</v>
      </c>
      <c r="H78" s="85">
        <f>H79+H80</f>
        <v>123643241.85</v>
      </c>
      <c r="I78" s="85">
        <f>I79+I80</f>
        <v>123637895.95</v>
      </c>
      <c r="J78" s="85">
        <f t="shared" si="18"/>
        <v>99.99567635083001</v>
      </c>
      <c r="K78" s="85">
        <v>0</v>
      </c>
      <c r="L78" s="85">
        <v>0</v>
      </c>
      <c r="M78" s="85"/>
    </row>
    <row r="79" spans="1:13" ht="15.75">
      <c r="A79" s="26" t="s">
        <v>150</v>
      </c>
      <c r="B79" s="98"/>
      <c r="C79" s="85">
        <f t="shared" si="16"/>
        <v>21370703.94</v>
      </c>
      <c r="D79" s="85"/>
      <c r="E79" s="85">
        <f t="shared" si="19"/>
        <v>21370703.53</v>
      </c>
      <c r="F79" s="85"/>
      <c r="G79" s="85">
        <f t="shared" si="17"/>
        <v>99.99999808148576</v>
      </c>
      <c r="H79" s="85">
        <v>21370703.94</v>
      </c>
      <c r="I79" s="85">
        <v>21370703.53</v>
      </c>
      <c r="J79" s="85">
        <f t="shared" si="18"/>
        <v>99.99999808148576</v>
      </c>
      <c r="K79" s="85">
        <v>0</v>
      </c>
      <c r="L79" s="85">
        <v>0</v>
      </c>
      <c r="M79" s="85"/>
    </row>
    <row r="80" spans="1:13" ht="15.75">
      <c r="A80" s="26" t="s">
        <v>151</v>
      </c>
      <c r="B80" s="62"/>
      <c r="C80" s="85">
        <f t="shared" si="16"/>
        <v>102272537.91</v>
      </c>
      <c r="D80" s="85"/>
      <c r="E80" s="85">
        <f t="shared" si="19"/>
        <v>102267192.42</v>
      </c>
      <c r="F80" s="85"/>
      <c r="G80" s="85">
        <f t="shared" si="17"/>
        <v>99.99477328898917</v>
      </c>
      <c r="H80" s="85">
        <v>102272537.91</v>
      </c>
      <c r="I80" s="85">
        <v>102267192.42</v>
      </c>
      <c r="J80" s="85">
        <f t="shared" si="18"/>
        <v>99.99477328898917</v>
      </c>
      <c r="K80" s="85">
        <v>0</v>
      </c>
      <c r="L80" s="85">
        <v>0</v>
      </c>
      <c r="M80" s="85"/>
    </row>
    <row r="81" spans="1:13" ht="31.5">
      <c r="A81" s="20" t="s">
        <v>152</v>
      </c>
      <c r="B81" s="65" t="s">
        <v>158</v>
      </c>
      <c r="C81" s="85">
        <f t="shared" si="16"/>
        <v>8701065.85</v>
      </c>
      <c r="D81" s="99"/>
      <c r="E81" s="85">
        <f t="shared" si="19"/>
        <v>8684809.05</v>
      </c>
      <c r="F81" s="99"/>
      <c r="G81" s="85">
        <f t="shared" si="17"/>
        <v>99.81316311955048</v>
      </c>
      <c r="H81" s="99">
        <v>638000</v>
      </c>
      <c r="I81" s="99">
        <v>637779.75</v>
      </c>
      <c r="J81" s="85">
        <f t="shared" si="18"/>
        <v>99.96547805642632</v>
      </c>
      <c r="K81" s="99">
        <v>8063065.85</v>
      </c>
      <c r="L81" s="99">
        <v>8047029.3</v>
      </c>
      <c r="M81" s="85">
        <v>0</v>
      </c>
    </row>
    <row r="82" spans="1:13" ht="17.25" customHeight="1">
      <c r="A82" s="20" t="s">
        <v>153</v>
      </c>
      <c r="B82" s="65" t="s">
        <v>159</v>
      </c>
      <c r="C82" s="85">
        <f t="shared" si="16"/>
        <v>20281112.55</v>
      </c>
      <c r="D82" s="99"/>
      <c r="E82" s="85">
        <f t="shared" si="19"/>
        <v>20084854.86</v>
      </c>
      <c r="F82" s="99"/>
      <c r="G82" s="85">
        <f t="shared" si="17"/>
        <v>99.03231299803619</v>
      </c>
      <c r="H82" s="99"/>
      <c r="I82" s="99"/>
      <c r="J82" s="85">
        <v>0</v>
      </c>
      <c r="K82" s="99">
        <v>20281112.55</v>
      </c>
      <c r="L82" s="99">
        <v>20084854.86</v>
      </c>
      <c r="M82" s="85">
        <f>L82/K82*100</f>
        <v>99.03231299803619</v>
      </c>
    </row>
    <row r="83" spans="1:13" ht="15.75">
      <c r="A83" s="39"/>
      <c r="B83" s="63"/>
      <c r="C83" s="100"/>
      <c r="D83" s="100"/>
      <c r="E83" s="100"/>
      <c r="F83" s="100"/>
      <c r="G83" s="101"/>
      <c r="H83" s="102"/>
      <c r="I83" s="102"/>
      <c r="J83" s="101"/>
      <c r="K83" s="100"/>
      <c r="L83" s="100"/>
      <c r="M83" s="102"/>
    </row>
    <row r="84" spans="1:13" ht="15.75">
      <c r="A84" s="39"/>
      <c r="B84" s="63"/>
      <c r="C84" s="100"/>
      <c r="D84" s="100"/>
      <c r="E84" s="100"/>
      <c r="F84" s="100"/>
      <c r="G84" s="101"/>
      <c r="H84" s="100">
        <f>H72-H33</f>
        <v>319757650.74</v>
      </c>
      <c r="I84" s="100">
        <f>I72-I33</f>
        <v>315859892.2300001</v>
      </c>
      <c r="J84" s="101"/>
      <c r="K84" s="100"/>
      <c r="L84" s="100"/>
      <c r="M84" s="102"/>
    </row>
    <row r="85" spans="1:13" ht="15.75">
      <c r="A85" s="39"/>
      <c r="B85" s="63"/>
      <c r="C85" s="100"/>
      <c r="D85" s="100"/>
      <c r="E85" s="100"/>
      <c r="F85" s="100"/>
      <c r="G85" s="101"/>
      <c r="H85" s="102"/>
      <c r="I85" s="102"/>
      <c r="J85" s="101"/>
      <c r="K85" s="100"/>
      <c r="L85" s="100"/>
      <c r="M85" s="102"/>
    </row>
    <row r="86" spans="1:13" ht="15.75">
      <c r="A86" s="39"/>
      <c r="B86" s="63"/>
      <c r="C86" s="100"/>
      <c r="D86" s="100"/>
      <c r="E86" s="100"/>
      <c r="F86" s="100"/>
      <c r="G86" s="101"/>
      <c r="H86" s="102"/>
      <c r="I86" s="100">
        <f>I43-I33</f>
        <v>281136708.02000004</v>
      </c>
      <c r="J86" s="101"/>
      <c r="K86" s="100"/>
      <c r="L86" s="100"/>
      <c r="M86" s="102"/>
    </row>
    <row r="87" spans="1:13" ht="15.75">
      <c r="A87" s="39"/>
      <c r="B87" s="63"/>
      <c r="C87" s="100"/>
      <c r="D87" s="100"/>
      <c r="E87" s="100"/>
      <c r="F87" s="100"/>
      <c r="G87" s="101"/>
      <c r="H87" s="102"/>
      <c r="I87" s="102"/>
      <c r="J87" s="101"/>
      <c r="K87" s="100"/>
      <c r="L87" s="100"/>
      <c r="M87" s="102"/>
    </row>
    <row r="88" spans="1:13" ht="15.75">
      <c r="A88" s="39"/>
      <c r="B88" s="63"/>
      <c r="C88" s="100"/>
      <c r="D88" s="100"/>
      <c r="E88" s="100"/>
      <c r="F88" s="100"/>
      <c r="G88" s="102"/>
      <c r="H88" s="102"/>
      <c r="I88" s="102"/>
      <c r="J88" s="101"/>
      <c r="K88" s="100"/>
      <c r="L88" s="100"/>
      <c r="M88" s="102"/>
    </row>
    <row r="89" spans="1:13" ht="15.75">
      <c r="A89" s="39"/>
      <c r="B89" s="63"/>
      <c r="C89" s="100"/>
      <c r="D89" s="100"/>
      <c r="E89" s="100"/>
      <c r="F89" s="100"/>
      <c r="G89" s="102"/>
      <c r="H89" s="102"/>
      <c r="I89" s="102"/>
      <c r="J89" s="101"/>
      <c r="K89" s="100"/>
      <c r="L89" s="100"/>
      <c r="M89" s="102"/>
    </row>
    <row r="90" spans="1:13" ht="15.75">
      <c r="A90" s="39"/>
      <c r="B90" s="63"/>
      <c r="C90" s="100"/>
      <c r="D90" s="100"/>
      <c r="E90" s="100"/>
      <c r="F90" s="100"/>
      <c r="G90" s="102"/>
      <c r="H90" s="102"/>
      <c r="I90" s="102"/>
      <c r="J90" s="101"/>
      <c r="K90" s="100"/>
      <c r="L90" s="100"/>
      <c r="M90" s="102"/>
    </row>
    <row r="91" spans="1:13" ht="15.75">
      <c r="A91" s="39"/>
      <c r="B91" s="63"/>
      <c r="C91" s="100"/>
      <c r="D91" s="100"/>
      <c r="E91" s="100"/>
      <c r="F91" s="100"/>
      <c r="G91" s="102"/>
      <c r="H91" s="102"/>
      <c r="I91" s="102"/>
      <c r="J91" s="101"/>
      <c r="K91" s="100"/>
      <c r="L91" s="100"/>
      <c r="M91" s="102"/>
    </row>
    <row r="92" spans="1:13" ht="15.75">
      <c r="A92" s="39"/>
      <c r="B92" s="63"/>
      <c r="C92" s="100"/>
      <c r="D92" s="100"/>
      <c r="E92" s="100"/>
      <c r="F92" s="100"/>
      <c r="G92" s="102"/>
      <c r="H92" s="102"/>
      <c r="I92" s="102"/>
      <c r="J92" s="101"/>
      <c r="K92" s="100"/>
      <c r="L92" s="100"/>
      <c r="M92" s="102"/>
    </row>
    <row r="93" spans="1:13" ht="15.75">
      <c r="A93" s="39"/>
      <c r="B93" s="63"/>
      <c r="C93" s="100"/>
      <c r="D93" s="100"/>
      <c r="E93" s="100"/>
      <c r="F93" s="100"/>
      <c r="G93" s="102"/>
      <c r="H93" s="102"/>
      <c r="I93" s="102"/>
      <c r="J93" s="101"/>
      <c r="K93" s="100"/>
      <c r="L93" s="100"/>
      <c r="M93" s="102"/>
    </row>
    <row r="94" spans="1:13" ht="15.75">
      <c r="A94" s="39"/>
      <c r="B94" s="63"/>
      <c r="C94" s="100"/>
      <c r="D94" s="100"/>
      <c r="E94" s="100"/>
      <c r="F94" s="100"/>
      <c r="G94" s="102"/>
      <c r="H94" s="102"/>
      <c r="I94" s="102"/>
      <c r="J94" s="101"/>
      <c r="K94" s="100"/>
      <c r="L94" s="100"/>
      <c r="M94" s="102"/>
    </row>
    <row r="95" spans="1:13" ht="15.75">
      <c r="A95" s="39"/>
      <c r="B95" s="63"/>
      <c r="C95" s="100"/>
      <c r="D95" s="100"/>
      <c r="E95" s="100"/>
      <c r="F95" s="100"/>
      <c r="G95" s="102"/>
      <c r="H95" s="102"/>
      <c r="I95" s="102"/>
      <c r="J95" s="101"/>
      <c r="K95" s="100"/>
      <c r="L95" s="100"/>
      <c r="M95" s="102"/>
    </row>
    <row r="96" spans="1:13" ht="15.75">
      <c r="A96" s="39"/>
      <c r="B96" s="63"/>
      <c r="C96" s="100"/>
      <c r="D96" s="100"/>
      <c r="E96" s="100"/>
      <c r="F96" s="100"/>
      <c r="G96" s="102"/>
      <c r="H96" s="102"/>
      <c r="I96" s="102"/>
      <c r="J96" s="101"/>
      <c r="K96" s="100"/>
      <c r="L96" s="100"/>
      <c r="M96" s="102"/>
    </row>
    <row r="97" spans="1:13" ht="15.75">
      <c r="A97" s="39"/>
      <c r="B97" s="63"/>
      <c r="C97" s="100"/>
      <c r="D97" s="100"/>
      <c r="E97" s="100"/>
      <c r="F97" s="100"/>
      <c r="G97" s="102"/>
      <c r="H97" s="102"/>
      <c r="I97" s="102"/>
      <c r="J97" s="101"/>
      <c r="K97" s="100"/>
      <c r="L97" s="100"/>
      <c r="M97" s="102"/>
    </row>
    <row r="98" spans="1:13" ht="15.75">
      <c r="A98" s="39"/>
      <c r="B98" s="63"/>
      <c r="C98" s="100"/>
      <c r="D98" s="100"/>
      <c r="E98" s="100"/>
      <c r="F98" s="100"/>
      <c r="G98" s="102"/>
      <c r="H98" s="102"/>
      <c r="I98" s="102"/>
      <c r="J98" s="102"/>
      <c r="K98" s="100"/>
      <c r="L98" s="100"/>
      <c r="M98" s="102"/>
    </row>
    <row r="99" spans="1:13" ht="15.75">
      <c r="A99" s="39"/>
      <c r="B99" s="63"/>
      <c r="C99" s="100"/>
      <c r="D99" s="100"/>
      <c r="E99" s="100"/>
      <c r="F99" s="100"/>
      <c r="G99" s="102"/>
      <c r="H99" s="102"/>
      <c r="I99" s="102"/>
      <c r="J99" s="102"/>
      <c r="K99" s="100"/>
      <c r="L99" s="100"/>
      <c r="M99" s="102"/>
    </row>
    <row r="100" spans="1:13" ht="15.75">
      <c r="A100" s="39"/>
      <c r="B100" s="63"/>
      <c r="C100" s="100"/>
      <c r="D100" s="100"/>
      <c r="E100" s="100"/>
      <c r="F100" s="100"/>
      <c r="G100" s="102"/>
      <c r="H100" s="102"/>
      <c r="I100" s="102"/>
      <c r="J100" s="102"/>
      <c r="K100" s="100"/>
      <c r="L100" s="100"/>
      <c r="M100" s="102"/>
    </row>
    <row r="101" spans="1:13" ht="15.75">
      <c r="A101" s="39"/>
      <c r="B101" s="63"/>
      <c r="C101" s="100"/>
      <c r="D101" s="100"/>
      <c r="E101" s="100"/>
      <c r="F101" s="100"/>
      <c r="G101" s="102"/>
      <c r="H101" s="102"/>
      <c r="I101" s="102"/>
      <c r="J101" s="102"/>
      <c r="K101" s="100"/>
      <c r="L101" s="100"/>
      <c r="M101" s="102"/>
    </row>
    <row r="102" spans="1:13" ht="15.75">
      <c r="A102" s="39"/>
      <c r="B102" s="63"/>
      <c r="C102" s="100"/>
      <c r="D102" s="100"/>
      <c r="E102" s="100"/>
      <c r="F102" s="100"/>
      <c r="G102" s="102"/>
      <c r="H102" s="102"/>
      <c r="I102" s="102"/>
      <c r="J102" s="102"/>
      <c r="K102" s="100"/>
      <c r="L102" s="100"/>
      <c r="M102" s="102"/>
    </row>
    <row r="103" spans="1:13" ht="15.75">
      <c r="A103" s="39"/>
      <c r="B103" s="63"/>
      <c r="C103" s="100"/>
      <c r="D103" s="100"/>
      <c r="E103" s="100"/>
      <c r="F103" s="100"/>
      <c r="G103" s="102"/>
      <c r="H103" s="102"/>
      <c r="I103" s="102"/>
      <c r="J103" s="102"/>
      <c r="K103" s="100"/>
      <c r="L103" s="100"/>
      <c r="M103" s="102"/>
    </row>
    <row r="104" spans="1:13" ht="15.75">
      <c r="A104" s="39"/>
      <c r="B104" s="63"/>
      <c r="C104" s="100"/>
      <c r="D104" s="100"/>
      <c r="E104" s="100"/>
      <c r="F104" s="100"/>
      <c r="G104" s="102"/>
      <c r="H104" s="102"/>
      <c r="I104" s="102"/>
      <c r="J104" s="102"/>
      <c r="K104" s="100"/>
      <c r="L104" s="100"/>
      <c r="M104" s="102"/>
    </row>
    <row r="105" spans="1:13" ht="15.75">
      <c r="A105" s="39"/>
      <c r="B105" s="63"/>
      <c r="C105" s="100"/>
      <c r="D105" s="100"/>
      <c r="E105" s="100"/>
      <c r="F105" s="100"/>
      <c r="G105" s="102"/>
      <c r="H105" s="102"/>
      <c r="I105" s="102"/>
      <c r="J105" s="102"/>
      <c r="K105" s="100"/>
      <c r="L105" s="100"/>
      <c r="M105" s="102"/>
    </row>
    <row r="106" spans="1:13" ht="15.75">
      <c r="A106" s="39"/>
      <c r="B106" s="63"/>
      <c r="C106" s="100"/>
      <c r="D106" s="100"/>
      <c r="E106" s="100"/>
      <c r="F106" s="100"/>
      <c r="G106" s="102"/>
      <c r="H106" s="102"/>
      <c r="I106" s="102"/>
      <c r="J106" s="102"/>
      <c r="K106" s="100"/>
      <c r="L106" s="100"/>
      <c r="M106" s="102"/>
    </row>
    <row r="107" spans="1:13" ht="15.75">
      <c r="A107" s="39"/>
      <c r="B107" s="63"/>
      <c r="C107" s="100"/>
      <c r="D107" s="100"/>
      <c r="E107" s="100"/>
      <c r="F107" s="100"/>
      <c r="G107" s="102"/>
      <c r="H107" s="102"/>
      <c r="I107" s="102"/>
      <c r="J107" s="102"/>
      <c r="K107" s="100"/>
      <c r="L107" s="100"/>
      <c r="M107" s="102"/>
    </row>
    <row r="108" spans="1:13" ht="15.75">
      <c r="A108" s="39"/>
      <c r="B108" s="63"/>
      <c r="C108" s="100"/>
      <c r="D108" s="100"/>
      <c r="E108" s="100"/>
      <c r="F108" s="100"/>
      <c r="G108" s="102"/>
      <c r="H108" s="102"/>
      <c r="I108" s="102"/>
      <c r="J108" s="102"/>
      <c r="K108" s="100"/>
      <c r="L108" s="100"/>
      <c r="M108" s="102"/>
    </row>
    <row r="109" spans="1:13" ht="15.75">
      <c r="A109" s="39"/>
      <c r="B109" s="63"/>
      <c r="C109" s="100"/>
      <c r="D109" s="100"/>
      <c r="E109" s="100"/>
      <c r="F109" s="100"/>
      <c r="G109" s="102"/>
      <c r="H109" s="102"/>
      <c r="I109" s="102"/>
      <c r="J109" s="102"/>
      <c r="K109" s="100"/>
      <c r="L109" s="100"/>
      <c r="M109" s="102"/>
    </row>
    <row r="110" spans="1:13" ht="15.75">
      <c r="A110" s="39"/>
      <c r="B110" s="63"/>
      <c r="C110" s="100"/>
      <c r="D110" s="100"/>
      <c r="E110" s="100"/>
      <c r="F110" s="100"/>
      <c r="G110" s="102"/>
      <c r="H110" s="102"/>
      <c r="I110" s="102"/>
      <c r="J110" s="102"/>
      <c r="K110" s="100"/>
      <c r="L110" s="100"/>
      <c r="M110" s="102"/>
    </row>
    <row r="111" spans="1:13" ht="15.75">
      <c r="A111" s="39"/>
      <c r="B111" s="63"/>
      <c r="C111" s="100"/>
      <c r="D111" s="100"/>
      <c r="E111" s="100"/>
      <c r="F111" s="100"/>
      <c r="G111" s="102"/>
      <c r="H111" s="102"/>
      <c r="I111" s="102"/>
      <c r="J111" s="102"/>
      <c r="K111" s="100"/>
      <c r="L111" s="100"/>
      <c r="M111" s="102"/>
    </row>
    <row r="112" spans="1:13" ht="15.75">
      <c r="A112" s="39"/>
      <c r="B112" s="63"/>
      <c r="C112" s="100"/>
      <c r="D112" s="100"/>
      <c r="E112" s="100"/>
      <c r="F112" s="100"/>
      <c r="G112" s="102"/>
      <c r="H112" s="102"/>
      <c r="I112" s="102"/>
      <c r="J112" s="102"/>
      <c r="K112" s="100"/>
      <c r="L112" s="100"/>
      <c r="M112" s="102"/>
    </row>
    <row r="113" spans="1:13" ht="15.75">
      <c r="A113" s="39"/>
      <c r="B113" s="63"/>
      <c r="C113" s="100"/>
      <c r="D113" s="100"/>
      <c r="E113" s="100"/>
      <c r="F113" s="100"/>
      <c r="G113" s="102"/>
      <c r="H113" s="102"/>
      <c r="I113" s="102"/>
      <c r="J113" s="102"/>
      <c r="K113" s="100"/>
      <c r="L113" s="100"/>
      <c r="M113" s="102"/>
    </row>
    <row r="114" spans="1:13" ht="15.75">
      <c r="A114" s="39"/>
      <c r="B114" s="63"/>
      <c r="C114" s="100"/>
      <c r="D114" s="100"/>
      <c r="E114" s="100"/>
      <c r="F114" s="100"/>
      <c r="G114" s="102"/>
      <c r="H114" s="102"/>
      <c r="I114" s="102"/>
      <c r="J114" s="102"/>
      <c r="K114" s="100"/>
      <c r="L114" s="100"/>
      <c r="M114" s="102"/>
    </row>
    <row r="115" spans="1:13" ht="15.75">
      <c r="A115" s="39"/>
      <c r="B115" s="63"/>
      <c r="C115" s="100"/>
      <c r="D115" s="100"/>
      <c r="E115" s="100"/>
      <c r="F115" s="100"/>
      <c r="G115" s="102"/>
      <c r="H115" s="102"/>
      <c r="I115" s="102"/>
      <c r="J115" s="102"/>
      <c r="K115" s="100"/>
      <c r="L115" s="100"/>
      <c r="M115" s="102"/>
    </row>
    <row r="116" spans="1:13" ht="15.75">
      <c r="A116" s="39"/>
      <c r="B116" s="63"/>
      <c r="C116" s="100"/>
      <c r="D116" s="100"/>
      <c r="E116" s="100"/>
      <c r="F116" s="100"/>
      <c r="G116" s="102"/>
      <c r="H116" s="102"/>
      <c r="I116" s="102"/>
      <c r="J116" s="102"/>
      <c r="K116" s="100"/>
      <c r="L116" s="100"/>
      <c r="M116" s="102"/>
    </row>
    <row r="117" spans="1:13" ht="15.75">
      <c r="A117" s="39"/>
      <c r="B117" s="63"/>
      <c r="C117" s="100"/>
      <c r="D117" s="100"/>
      <c r="E117" s="100"/>
      <c r="F117" s="100"/>
      <c r="G117" s="102"/>
      <c r="H117" s="102"/>
      <c r="I117" s="102"/>
      <c r="J117" s="102"/>
      <c r="K117" s="100"/>
      <c r="L117" s="100"/>
      <c r="M117" s="102"/>
    </row>
    <row r="118" spans="1:13" ht="15.75">
      <c r="A118" s="39"/>
      <c r="B118" s="63"/>
      <c r="C118" s="100"/>
      <c r="D118" s="100"/>
      <c r="E118" s="100"/>
      <c r="F118" s="100"/>
      <c r="G118" s="102"/>
      <c r="H118" s="102"/>
      <c r="I118" s="102"/>
      <c r="J118" s="102"/>
      <c r="K118" s="100"/>
      <c r="L118" s="100"/>
      <c r="M118" s="102"/>
    </row>
    <row r="119" spans="1:13" ht="15.75">
      <c r="A119" s="39"/>
      <c r="B119" s="63"/>
      <c r="C119" s="100"/>
      <c r="D119" s="100"/>
      <c r="E119" s="100"/>
      <c r="F119" s="100"/>
      <c r="G119" s="102"/>
      <c r="H119" s="102"/>
      <c r="I119" s="102"/>
      <c r="J119" s="102"/>
      <c r="K119" s="100"/>
      <c r="L119" s="100"/>
      <c r="M119" s="102"/>
    </row>
    <row r="120" spans="1:13" ht="15.75">
      <c r="A120" s="39"/>
      <c r="B120" s="63"/>
      <c r="C120" s="100"/>
      <c r="D120" s="100"/>
      <c r="E120" s="100"/>
      <c r="F120" s="100"/>
      <c r="G120" s="102"/>
      <c r="H120" s="102"/>
      <c r="I120" s="102"/>
      <c r="J120" s="102"/>
      <c r="K120" s="100"/>
      <c r="L120" s="100"/>
      <c r="M120" s="102"/>
    </row>
    <row r="121" spans="1:13" ht="15.75">
      <c r="A121" s="39"/>
      <c r="B121" s="63"/>
      <c r="C121" s="103"/>
      <c r="D121" s="103"/>
      <c r="E121" s="103"/>
      <c r="F121" s="103"/>
      <c r="G121" s="104"/>
      <c r="H121" s="104"/>
      <c r="I121" s="104"/>
      <c r="J121" s="104"/>
      <c r="K121" s="103"/>
      <c r="L121" s="103"/>
      <c r="M121" s="104"/>
    </row>
    <row r="122" spans="1:13" ht="15.75">
      <c r="A122" s="39"/>
      <c r="B122" s="63"/>
      <c r="C122" s="103"/>
      <c r="D122" s="103"/>
      <c r="E122" s="103"/>
      <c r="F122" s="103"/>
      <c r="G122" s="104"/>
      <c r="H122" s="104"/>
      <c r="I122" s="104"/>
      <c r="J122" s="104"/>
      <c r="K122" s="103"/>
      <c r="L122" s="103"/>
      <c r="M122" s="104"/>
    </row>
    <row r="123" spans="1:13" ht="15.75">
      <c r="A123" s="39"/>
      <c r="B123" s="63"/>
      <c r="C123" s="103"/>
      <c r="D123" s="103"/>
      <c r="E123" s="103"/>
      <c r="F123" s="103"/>
      <c r="G123" s="104"/>
      <c r="H123" s="104"/>
      <c r="I123" s="104"/>
      <c r="J123" s="104"/>
      <c r="K123" s="103"/>
      <c r="L123" s="103"/>
      <c r="M123" s="104"/>
    </row>
    <row r="124" spans="1:13" ht="15.75">
      <c r="A124" s="39"/>
      <c r="B124" s="63"/>
      <c r="C124" s="103"/>
      <c r="D124" s="103"/>
      <c r="E124" s="103"/>
      <c r="F124" s="103"/>
      <c r="G124" s="104"/>
      <c r="H124" s="104"/>
      <c r="I124" s="104"/>
      <c r="J124" s="104"/>
      <c r="K124" s="103"/>
      <c r="L124" s="103"/>
      <c r="M124" s="104"/>
    </row>
    <row r="125" spans="1:13" ht="15.75">
      <c r="A125" s="39"/>
      <c r="B125" s="63"/>
      <c r="C125" s="103"/>
      <c r="D125" s="103"/>
      <c r="E125" s="103"/>
      <c r="F125" s="103"/>
      <c r="G125" s="104"/>
      <c r="H125" s="104"/>
      <c r="I125" s="104"/>
      <c r="J125" s="104"/>
      <c r="K125" s="103"/>
      <c r="L125" s="103"/>
      <c r="M125" s="104"/>
    </row>
    <row r="126" spans="1:13" ht="15.75">
      <c r="A126" s="39"/>
      <c r="B126" s="63"/>
      <c r="C126" s="103"/>
      <c r="D126" s="103"/>
      <c r="E126" s="103"/>
      <c r="F126" s="103"/>
      <c r="G126" s="104"/>
      <c r="H126" s="104"/>
      <c r="I126" s="104"/>
      <c r="J126" s="104"/>
      <c r="K126" s="103"/>
      <c r="L126" s="103"/>
      <c r="M126" s="104"/>
    </row>
    <row r="127" spans="1:13" ht="15.75">
      <c r="A127" s="39"/>
      <c r="B127" s="63"/>
      <c r="C127" s="103"/>
      <c r="D127" s="103"/>
      <c r="E127" s="103"/>
      <c r="F127" s="103"/>
      <c r="G127" s="104"/>
      <c r="H127" s="104"/>
      <c r="I127" s="104"/>
      <c r="J127" s="104"/>
      <c r="K127" s="103"/>
      <c r="L127" s="103"/>
      <c r="M127" s="104"/>
    </row>
    <row r="128" spans="1:13" ht="15.75">
      <c r="A128" s="39"/>
      <c r="B128" s="63"/>
      <c r="C128" s="103"/>
      <c r="D128" s="103"/>
      <c r="E128" s="103"/>
      <c r="F128" s="103"/>
      <c r="G128" s="104"/>
      <c r="H128" s="104"/>
      <c r="I128" s="104"/>
      <c r="J128" s="104"/>
      <c r="K128" s="103"/>
      <c r="L128" s="103"/>
      <c r="M128" s="104"/>
    </row>
    <row r="129" spans="1:13" ht="15.75">
      <c r="A129" s="39"/>
      <c r="B129" s="63"/>
      <c r="C129" s="103"/>
      <c r="D129" s="103"/>
      <c r="E129" s="103"/>
      <c r="F129" s="103"/>
      <c r="G129" s="104"/>
      <c r="H129" s="104"/>
      <c r="I129" s="104"/>
      <c r="J129" s="104"/>
      <c r="K129" s="103"/>
      <c r="L129" s="103"/>
      <c r="M129" s="104"/>
    </row>
    <row r="130" spans="1:13" ht="15.75">
      <c r="A130" s="39"/>
      <c r="B130" s="63"/>
      <c r="C130" s="103"/>
      <c r="D130" s="103"/>
      <c r="E130" s="103"/>
      <c r="F130" s="103"/>
      <c r="G130" s="104"/>
      <c r="H130" s="104"/>
      <c r="I130" s="104"/>
      <c r="J130" s="104"/>
      <c r="K130" s="103"/>
      <c r="L130" s="103"/>
      <c r="M130" s="104"/>
    </row>
    <row r="131" spans="1:13" ht="15.75">
      <c r="A131" s="39"/>
      <c r="B131" s="63"/>
      <c r="C131" s="103"/>
      <c r="D131" s="103"/>
      <c r="E131" s="103"/>
      <c r="F131" s="103"/>
      <c r="G131" s="104"/>
      <c r="H131" s="104"/>
      <c r="I131" s="104"/>
      <c r="J131" s="104"/>
      <c r="K131" s="103"/>
      <c r="L131" s="103"/>
      <c r="M131" s="104"/>
    </row>
    <row r="132" spans="1:13" ht="15.75">
      <c r="A132" s="39"/>
      <c r="B132" s="63"/>
      <c r="C132" s="103"/>
      <c r="D132" s="103"/>
      <c r="E132" s="103"/>
      <c r="F132" s="103"/>
      <c r="G132" s="104"/>
      <c r="H132" s="104"/>
      <c r="I132" s="104"/>
      <c r="J132" s="104"/>
      <c r="K132" s="103"/>
      <c r="L132" s="103"/>
      <c r="M132" s="104"/>
    </row>
    <row r="133" spans="1:13" ht="15.75">
      <c r="A133" s="39"/>
      <c r="B133" s="63"/>
      <c r="C133" s="103"/>
      <c r="D133" s="103"/>
      <c r="E133" s="103"/>
      <c r="F133" s="103"/>
      <c r="G133" s="104"/>
      <c r="H133" s="104"/>
      <c r="I133" s="104"/>
      <c r="J133" s="104"/>
      <c r="K133" s="103"/>
      <c r="L133" s="103"/>
      <c r="M133" s="104"/>
    </row>
    <row r="134" spans="1:13" ht="15.75">
      <c r="A134" s="39"/>
      <c r="B134" s="63"/>
      <c r="C134" s="103"/>
      <c r="D134" s="103"/>
      <c r="E134" s="103"/>
      <c r="F134" s="103"/>
      <c r="G134" s="104"/>
      <c r="H134" s="104"/>
      <c r="I134" s="104"/>
      <c r="J134" s="104"/>
      <c r="K134" s="103"/>
      <c r="L134" s="103"/>
      <c r="M134" s="104"/>
    </row>
    <row r="135" spans="1:13" ht="15.75">
      <c r="A135" s="39"/>
      <c r="B135" s="63"/>
      <c r="C135" s="103"/>
      <c r="D135" s="103"/>
      <c r="E135" s="103"/>
      <c r="F135" s="103"/>
      <c r="G135" s="104"/>
      <c r="H135" s="104"/>
      <c r="I135" s="104"/>
      <c r="J135" s="104"/>
      <c r="K135" s="103"/>
      <c r="L135" s="103"/>
      <c r="M135" s="104"/>
    </row>
    <row r="136" spans="1:13" ht="15.75">
      <c r="A136" s="39"/>
      <c r="B136" s="63"/>
      <c r="C136" s="103"/>
      <c r="D136" s="103"/>
      <c r="E136" s="103"/>
      <c r="F136" s="103"/>
      <c r="G136" s="104"/>
      <c r="H136" s="104"/>
      <c r="I136" s="104"/>
      <c r="J136" s="104"/>
      <c r="K136" s="103"/>
      <c r="L136" s="103"/>
      <c r="M136" s="104"/>
    </row>
    <row r="137" spans="1:13" ht="15.75">
      <c r="A137" s="39"/>
      <c r="B137" s="63"/>
      <c r="C137" s="103"/>
      <c r="D137" s="103"/>
      <c r="E137" s="103"/>
      <c r="F137" s="103"/>
      <c r="G137" s="104"/>
      <c r="H137" s="104"/>
      <c r="I137" s="104"/>
      <c r="J137" s="104"/>
      <c r="K137" s="103"/>
      <c r="L137" s="103"/>
      <c r="M137" s="104"/>
    </row>
    <row r="138" spans="1:13" ht="15.75">
      <c r="A138" s="39"/>
      <c r="B138" s="63"/>
      <c r="C138" s="103"/>
      <c r="D138" s="103"/>
      <c r="E138" s="103"/>
      <c r="F138" s="103"/>
      <c r="G138" s="104"/>
      <c r="H138" s="104"/>
      <c r="I138" s="104"/>
      <c r="J138" s="104"/>
      <c r="K138" s="103"/>
      <c r="L138" s="103"/>
      <c r="M138" s="104"/>
    </row>
    <row r="139" spans="1:13" ht="15.75">
      <c r="A139" s="39"/>
      <c r="B139" s="63"/>
      <c r="C139" s="103"/>
      <c r="D139" s="103"/>
      <c r="E139" s="103"/>
      <c r="F139" s="103"/>
      <c r="G139" s="104"/>
      <c r="H139" s="104"/>
      <c r="I139" s="104"/>
      <c r="J139" s="104"/>
      <c r="K139" s="103"/>
      <c r="L139" s="103"/>
      <c r="M139" s="104"/>
    </row>
    <row r="140" spans="1:13" ht="15.75">
      <c r="A140" s="39"/>
      <c r="B140" s="63"/>
      <c r="C140" s="103"/>
      <c r="D140" s="103"/>
      <c r="E140" s="103"/>
      <c r="F140" s="103"/>
      <c r="G140" s="104"/>
      <c r="H140" s="104"/>
      <c r="I140" s="104"/>
      <c r="J140" s="104"/>
      <c r="K140" s="103"/>
      <c r="L140" s="103"/>
      <c r="M140" s="104"/>
    </row>
    <row r="141" spans="1:13" ht="15.75">
      <c r="A141" s="39"/>
      <c r="B141" s="63"/>
      <c r="C141" s="103"/>
      <c r="D141" s="103"/>
      <c r="E141" s="103"/>
      <c r="F141" s="103"/>
      <c r="G141" s="104"/>
      <c r="H141" s="104"/>
      <c r="I141" s="104"/>
      <c r="J141" s="104"/>
      <c r="K141" s="103"/>
      <c r="L141" s="103"/>
      <c r="M141" s="104"/>
    </row>
    <row r="142" spans="1:13" ht="15.75">
      <c r="A142" s="39"/>
      <c r="B142" s="63"/>
      <c r="C142" s="103"/>
      <c r="D142" s="103"/>
      <c r="E142" s="103"/>
      <c r="F142" s="103"/>
      <c r="G142" s="104"/>
      <c r="H142" s="104"/>
      <c r="I142" s="104"/>
      <c r="J142" s="104"/>
      <c r="K142" s="103"/>
      <c r="L142" s="103"/>
      <c r="M142" s="104"/>
    </row>
    <row r="143" spans="1:13" ht="15.75">
      <c r="A143" s="39"/>
      <c r="B143" s="63"/>
      <c r="C143" s="103"/>
      <c r="D143" s="103"/>
      <c r="E143" s="103"/>
      <c r="F143" s="103"/>
      <c r="G143" s="104"/>
      <c r="H143" s="104"/>
      <c r="I143" s="104"/>
      <c r="J143" s="104"/>
      <c r="K143" s="103"/>
      <c r="L143" s="103"/>
      <c r="M143" s="104"/>
    </row>
    <row r="144" spans="1:13" ht="15.75">
      <c r="A144" s="39"/>
      <c r="B144" s="63"/>
      <c r="C144" s="103"/>
      <c r="D144" s="103"/>
      <c r="E144" s="103"/>
      <c r="F144" s="103"/>
      <c r="G144" s="104"/>
      <c r="H144" s="104"/>
      <c r="I144" s="104"/>
      <c r="J144" s="104"/>
      <c r="K144" s="103"/>
      <c r="L144" s="103"/>
      <c r="M144" s="104"/>
    </row>
    <row r="145" spans="1:13" ht="15.75">
      <c r="A145" s="39"/>
      <c r="B145" s="63"/>
      <c r="C145" s="103"/>
      <c r="D145" s="103"/>
      <c r="E145" s="103"/>
      <c r="F145" s="103"/>
      <c r="G145" s="104"/>
      <c r="H145" s="104"/>
      <c r="I145" s="104"/>
      <c r="J145" s="104"/>
      <c r="K145" s="103"/>
      <c r="L145" s="103"/>
      <c r="M145" s="104"/>
    </row>
    <row r="146" spans="1:13" ht="15.75">
      <c r="A146" s="39"/>
      <c r="B146" s="63"/>
      <c r="C146" s="103"/>
      <c r="D146" s="103"/>
      <c r="E146" s="103"/>
      <c r="F146" s="103"/>
      <c r="G146" s="104"/>
      <c r="H146" s="104"/>
      <c r="I146" s="104"/>
      <c r="J146" s="104"/>
      <c r="K146" s="103"/>
      <c r="L146" s="103"/>
      <c r="M146" s="104"/>
    </row>
    <row r="147" spans="1:13" ht="15.75">
      <c r="A147" s="39"/>
      <c r="B147" s="63"/>
      <c r="C147" s="103"/>
      <c r="D147" s="103"/>
      <c r="E147" s="103"/>
      <c r="F147" s="103"/>
      <c r="G147" s="104"/>
      <c r="H147" s="104"/>
      <c r="I147" s="104"/>
      <c r="J147" s="104"/>
      <c r="K147" s="103"/>
      <c r="L147" s="103"/>
      <c r="M147" s="104"/>
    </row>
    <row r="148" spans="1:13" ht="15.75">
      <c r="A148" s="39"/>
      <c r="B148" s="63"/>
      <c r="C148" s="103"/>
      <c r="D148" s="103"/>
      <c r="E148" s="103"/>
      <c r="F148" s="103"/>
      <c r="G148" s="104"/>
      <c r="H148" s="104"/>
      <c r="I148" s="104"/>
      <c r="J148" s="104"/>
      <c r="K148" s="103"/>
      <c r="L148" s="103"/>
      <c r="M148" s="104"/>
    </row>
    <row r="149" spans="1:13" ht="15.75">
      <c r="A149" s="39"/>
      <c r="B149" s="63"/>
      <c r="C149" s="103"/>
      <c r="D149" s="103"/>
      <c r="E149" s="103"/>
      <c r="F149" s="103"/>
      <c r="G149" s="104"/>
      <c r="H149" s="104"/>
      <c r="I149" s="104"/>
      <c r="J149" s="104"/>
      <c r="K149" s="103"/>
      <c r="L149" s="103"/>
      <c r="M149" s="104"/>
    </row>
    <row r="150" spans="1:13" ht="15.75">
      <c r="A150" s="39"/>
      <c r="B150" s="63"/>
      <c r="C150" s="103"/>
      <c r="D150" s="103"/>
      <c r="E150" s="103"/>
      <c r="F150" s="103"/>
      <c r="G150" s="104"/>
      <c r="H150" s="104"/>
      <c r="I150" s="104"/>
      <c r="J150" s="104"/>
      <c r="K150" s="103"/>
      <c r="L150" s="103"/>
      <c r="M150" s="104"/>
    </row>
    <row r="151" spans="1:13" ht="15.75">
      <c r="A151" s="39"/>
      <c r="B151" s="63"/>
      <c r="C151" s="103"/>
      <c r="D151" s="103"/>
      <c r="E151" s="103"/>
      <c r="F151" s="103"/>
      <c r="G151" s="104"/>
      <c r="H151" s="104"/>
      <c r="I151" s="104"/>
      <c r="J151" s="104"/>
      <c r="K151" s="103"/>
      <c r="L151" s="103"/>
      <c r="M151" s="104"/>
    </row>
    <row r="152" spans="1:13" ht="15.75">
      <c r="A152" s="39"/>
      <c r="B152" s="63"/>
      <c r="C152" s="103"/>
      <c r="D152" s="103"/>
      <c r="E152" s="103"/>
      <c r="F152" s="103"/>
      <c r="G152" s="104"/>
      <c r="H152" s="104"/>
      <c r="I152" s="104"/>
      <c r="J152" s="104"/>
      <c r="K152" s="103"/>
      <c r="L152" s="103"/>
      <c r="M152" s="104"/>
    </row>
    <row r="153" spans="1:13" ht="15.75">
      <c r="A153" s="39"/>
      <c r="B153" s="63"/>
      <c r="C153" s="103"/>
      <c r="D153" s="103"/>
      <c r="E153" s="103"/>
      <c r="F153" s="103"/>
      <c r="G153" s="104"/>
      <c r="H153" s="104"/>
      <c r="I153" s="104"/>
      <c r="J153" s="104"/>
      <c r="K153" s="103"/>
      <c r="L153" s="103"/>
      <c r="M153" s="104"/>
    </row>
    <row r="154" spans="1:13" ht="15.75">
      <c r="A154" s="39"/>
      <c r="B154" s="63"/>
      <c r="C154" s="103"/>
      <c r="D154" s="103"/>
      <c r="E154" s="103"/>
      <c r="F154" s="103"/>
      <c r="G154" s="104"/>
      <c r="H154" s="104"/>
      <c r="I154" s="104"/>
      <c r="J154" s="104"/>
      <c r="K154" s="103"/>
      <c r="L154" s="103"/>
      <c r="M154" s="104"/>
    </row>
    <row r="155" spans="1:13" ht="15.75">
      <c r="A155" s="39"/>
      <c r="B155" s="63"/>
      <c r="C155" s="103"/>
      <c r="D155" s="103"/>
      <c r="E155" s="103"/>
      <c r="F155" s="103"/>
      <c r="G155" s="104"/>
      <c r="H155" s="104"/>
      <c r="I155" s="104"/>
      <c r="J155" s="104"/>
      <c r="K155" s="103"/>
      <c r="L155" s="103"/>
      <c r="M155" s="104"/>
    </row>
    <row r="156" spans="1:13" ht="15.75">
      <c r="A156" s="39"/>
      <c r="B156" s="63"/>
      <c r="C156" s="103"/>
      <c r="D156" s="103"/>
      <c r="E156" s="103"/>
      <c r="F156" s="103"/>
      <c r="G156" s="104"/>
      <c r="H156" s="104"/>
      <c r="I156" s="104"/>
      <c r="J156" s="104"/>
      <c r="K156" s="103"/>
      <c r="L156" s="103"/>
      <c r="M156" s="104"/>
    </row>
    <row r="157" spans="1:13" ht="15.75">
      <c r="A157" s="39"/>
      <c r="B157" s="63"/>
      <c r="C157" s="103"/>
      <c r="D157" s="103"/>
      <c r="E157" s="103"/>
      <c r="F157" s="103"/>
      <c r="G157" s="104"/>
      <c r="H157" s="104"/>
      <c r="I157" s="104"/>
      <c r="J157" s="104"/>
      <c r="K157" s="103"/>
      <c r="L157" s="103"/>
      <c r="M157" s="104"/>
    </row>
    <row r="158" spans="1:13" ht="15.75">
      <c r="A158" s="39"/>
      <c r="B158" s="63"/>
      <c r="C158" s="103"/>
      <c r="D158" s="103"/>
      <c r="E158" s="103"/>
      <c r="F158" s="103"/>
      <c r="G158" s="104"/>
      <c r="H158" s="104"/>
      <c r="I158" s="104"/>
      <c r="J158" s="104"/>
      <c r="K158" s="103"/>
      <c r="L158" s="103"/>
      <c r="M158" s="104"/>
    </row>
    <row r="159" spans="1:13" ht="15.75">
      <c r="A159" s="39"/>
      <c r="B159" s="63"/>
      <c r="C159" s="103"/>
      <c r="D159" s="103"/>
      <c r="E159" s="103"/>
      <c r="F159" s="103"/>
      <c r="G159" s="104"/>
      <c r="H159" s="104"/>
      <c r="I159" s="104"/>
      <c r="J159" s="104"/>
      <c r="K159" s="103"/>
      <c r="L159" s="103"/>
      <c r="M159" s="104"/>
    </row>
    <row r="160" spans="1:13" ht="15.75">
      <c r="A160" s="39"/>
      <c r="B160" s="63"/>
      <c r="C160" s="103"/>
      <c r="D160" s="103"/>
      <c r="E160" s="103"/>
      <c r="F160" s="103"/>
      <c r="G160" s="104"/>
      <c r="H160" s="104"/>
      <c r="I160" s="104"/>
      <c r="J160" s="104"/>
      <c r="K160" s="103"/>
      <c r="L160" s="103"/>
      <c r="M160" s="104"/>
    </row>
    <row r="161" spans="1:13" ht="15.75">
      <c r="A161" s="39"/>
      <c r="B161" s="63"/>
      <c r="C161" s="103"/>
      <c r="D161" s="103"/>
      <c r="E161" s="103"/>
      <c r="F161" s="103"/>
      <c r="G161" s="104"/>
      <c r="H161" s="104"/>
      <c r="I161" s="104"/>
      <c r="J161" s="104"/>
      <c r="K161" s="103"/>
      <c r="L161" s="103"/>
      <c r="M161" s="104"/>
    </row>
    <row r="162" spans="1:13" ht="15.75">
      <c r="A162" s="39"/>
      <c r="B162" s="63"/>
      <c r="C162" s="103"/>
      <c r="D162" s="103"/>
      <c r="E162" s="103"/>
      <c r="F162" s="103"/>
      <c r="G162" s="104"/>
      <c r="H162" s="104"/>
      <c r="I162" s="104"/>
      <c r="J162" s="104"/>
      <c r="K162" s="103"/>
      <c r="L162" s="103"/>
      <c r="M162" s="104"/>
    </row>
    <row r="163" spans="1:13" ht="15.75">
      <c r="A163" s="39"/>
      <c r="B163" s="63"/>
      <c r="C163" s="103"/>
      <c r="D163" s="103"/>
      <c r="E163" s="103"/>
      <c r="F163" s="103"/>
      <c r="G163" s="104"/>
      <c r="H163" s="104"/>
      <c r="I163" s="104"/>
      <c r="J163" s="104"/>
      <c r="K163" s="103"/>
      <c r="L163" s="103"/>
      <c r="M163" s="104"/>
    </row>
    <row r="164" spans="1:13" ht="15.75">
      <c r="A164" s="39"/>
      <c r="B164" s="63"/>
      <c r="C164" s="103"/>
      <c r="D164" s="103"/>
      <c r="E164" s="103"/>
      <c r="F164" s="103"/>
      <c r="G164" s="104"/>
      <c r="H164" s="104"/>
      <c r="I164" s="104"/>
      <c r="J164" s="104"/>
      <c r="K164" s="103"/>
      <c r="L164" s="103"/>
      <c r="M164" s="104"/>
    </row>
    <row r="165" spans="1:13" ht="15.75">
      <c r="A165" s="39"/>
      <c r="B165" s="63"/>
      <c r="C165" s="103"/>
      <c r="D165" s="103"/>
      <c r="E165" s="103"/>
      <c r="F165" s="103"/>
      <c r="G165" s="104"/>
      <c r="H165" s="104"/>
      <c r="I165" s="104"/>
      <c r="J165" s="104"/>
      <c r="K165" s="103"/>
      <c r="L165" s="103"/>
      <c r="M165" s="104"/>
    </row>
    <row r="166" spans="1:13" ht="15.75">
      <c r="A166" s="39"/>
      <c r="B166" s="63"/>
      <c r="C166" s="103"/>
      <c r="D166" s="103"/>
      <c r="E166" s="103"/>
      <c r="F166" s="103"/>
      <c r="G166" s="104"/>
      <c r="H166" s="104"/>
      <c r="I166" s="104"/>
      <c r="J166" s="104"/>
      <c r="K166" s="103"/>
      <c r="L166" s="103"/>
      <c r="M166" s="104"/>
    </row>
    <row r="167" spans="1:13" ht="15.75">
      <c r="A167" s="39"/>
      <c r="B167" s="63"/>
      <c r="C167" s="103"/>
      <c r="D167" s="103"/>
      <c r="E167" s="103"/>
      <c r="F167" s="103"/>
      <c r="G167" s="104"/>
      <c r="H167" s="104"/>
      <c r="I167" s="104"/>
      <c r="J167" s="104"/>
      <c r="K167" s="103"/>
      <c r="L167" s="103"/>
      <c r="M167" s="104"/>
    </row>
    <row r="168" spans="1:13" ht="15.75">
      <c r="A168" s="39"/>
      <c r="B168" s="63"/>
      <c r="C168" s="103"/>
      <c r="D168" s="103"/>
      <c r="E168" s="103"/>
      <c r="F168" s="103"/>
      <c r="G168" s="104"/>
      <c r="H168" s="104"/>
      <c r="I168" s="104"/>
      <c r="J168" s="104"/>
      <c r="K168" s="103"/>
      <c r="L168" s="103"/>
      <c r="M168" s="104"/>
    </row>
    <row r="169" spans="1:13" ht="15.75">
      <c r="A169" s="39"/>
      <c r="B169" s="63"/>
      <c r="C169" s="103"/>
      <c r="D169" s="103"/>
      <c r="E169" s="103"/>
      <c r="F169" s="103"/>
      <c r="G169" s="104"/>
      <c r="H169" s="104"/>
      <c r="I169" s="104"/>
      <c r="J169" s="104"/>
      <c r="K169" s="103"/>
      <c r="L169" s="103"/>
      <c r="M169" s="104"/>
    </row>
    <row r="170" spans="1:13" ht="15.75">
      <c r="A170" s="39"/>
      <c r="B170" s="63"/>
      <c r="C170" s="103"/>
      <c r="D170" s="103"/>
      <c r="E170" s="103"/>
      <c r="F170" s="103"/>
      <c r="G170" s="104"/>
      <c r="H170" s="104"/>
      <c r="I170" s="104"/>
      <c r="J170" s="104"/>
      <c r="K170" s="103"/>
      <c r="L170" s="103"/>
      <c r="M170" s="104"/>
    </row>
    <row r="171" spans="1:13" ht="15.75">
      <c r="A171" s="39"/>
      <c r="B171" s="63"/>
      <c r="C171" s="103"/>
      <c r="D171" s="103"/>
      <c r="E171" s="103"/>
      <c r="F171" s="103"/>
      <c r="G171" s="104"/>
      <c r="H171" s="104"/>
      <c r="I171" s="104"/>
      <c r="J171" s="104"/>
      <c r="K171" s="103"/>
      <c r="L171" s="103"/>
      <c r="M171" s="104"/>
    </row>
    <row r="172" spans="1:13" ht="15.75">
      <c r="A172" s="39"/>
      <c r="B172" s="63"/>
      <c r="C172" s="103"/>
      <c r="D172" s="103"/>
      <c r="E172" s="103"/>
      <c r="F172" s="103"/>
      <c r="G172" s="104"/>
      <c r="H172" s="104"/>
      <c r="I172" s="104"/>
      <c r="J172" s="104"/>
      <c r="K172" s="103"/>
      <c r="L172" s="103"/>
      <c r="M172" s="104"/>
    </row>
    <row r="173" spans="1:13" ht="15.75">
      <c r="A173" s="39"/>
      <c r="B173" s="63"/>
      <c r="C173" s="103"/>
      <c r="D173" s="103"/>
      <c r="E173" s="103"/>
      <c r="F173" s="103"/>
      <c r="G173" s="104"/>
      <c r="H173" s="104"/>
      <c r="I173" s="104"/>
      <c r="J173" s="104"/>
      <c r="K173" s="103"/>
      <c r="L173" s="103"/>
      <c r="M173" s="104"/>
    </row>
    <row r="174" spans="1:13" ht="15.75">
      <c r="A174" s="39"/>
      <c r="B174" s="63"/>
      <c r="C174" s="103"/>
      <c r="D174" s="103"/>
      <c r="E174" s="103"/>
      <c r="F174" s="103"/>
      <c r="G174" s="104"/>
      <c r="H174" s="104"/>
      <c r="I174" s="104"/>
      <c r="J174" s="104"/>
      <c r="K174" s="103"/>
      <c r="L174" s="103"/>
      <c r="M174" s="104"/>
    </row>
    <row r="175" spans="1:13" ht="15.75">
      <c r="A175" s="39"/>
      <c r="B175" s="63"/>
      <c r="C175" s="103"/>
      <c r="D175" s="103"/>
      <c r="E175" s="103"/>
      <c r="F175" s="103"/>
      <c r="G175" s="104"/>
      <c r="H175" s="104"/>
      <c r="I175" s="104"/>
      <c r="J175" s="104"/>
      <c r="K175" s="103"/>
      <c r="L175" s="103"/>
      <c r="M175" s="104"/>
    </row>
    <row r="176" spans="1:13" ht="15.75">
      <c r="A176" s="39"/>
      <c r="B176" s="63"/>
      <c r="C176" s="103"/>
      <c r="D176" s="103"/>
      <c r="E176" s="103"/>
      <c r="F176" s="103"/>
      <c r="G176" s="104"/>
      <c r="H176" s="104"/>
      <c r="I176" s="104"/>
      <c r="J176" s="104"/>
      <c r="K176" s="103"/>
      <c r="L176" s="103"/>
      <c r="M176" s="104"/>
    </row>
    <row r="177" spans="1:13" ht="15.75">
      <c r="A177" s="39"/>
      <c r="B177" s="63"/>
      <c r="C177" s="103"/>
      <c r="D177" s="103"/>
      <c r="E177" s="103"/>
      <c r="F177" s="103"/>
      <c r="G177" s="104"/>
      <c r="H177" s="104"/>
      <c r="I177" s="104"/>
      <c r="J177" s="104"/>
      <c r="K177" s="103"/>
      <c r="L177" s="103"/>
      <c r="M177" s="104"/>
    </row>
    <row r="178" spans="1:13" ht="15.75">
      <c r="A178" s="39"/>
      <c r="B178" s="63"/>
      <c r="C178" s="103"/>
      <c r="D178" s="103"/>
      <c r="E178" s="103"/>
      <c r="F178" s="103"/>
      <c r="G178" s="104"/>
      <c r="H178" s="104"/>
      <c r="I178" s="104"/>
      <c r="J178" s="104"/>
      <c r="K178" s="103"/>
      <c r="L178" s="103"/>
      <c r="M178" s="104"/>
    </row>
    <row r="179" spans="1:13" ht="15.75">
      <c r="A179" s="39"/>
      <c r="B179" s="63"/>
      <c r="C179" s="103"/>
      <c r="D179" s="103"/>
      <c r="E179" s="103"/>
      <c r="F179" s="103"/>
      <c r="G179" s="104"/>
      <c r="H179" s="104"/>
      <c r="I179" s="104"/>
      <c r="J179" s="104"/>
      <c r="K179" s="103"/>
      <c r="L179" s="103"/>
      <c r="M179" s="104"/>
    </row>
    <row r="180" spans="1:13" ht="15.75">
      <c r="A180" s="39"/>
      <c r="B180" s="63"/>
      <c r="C180" s="103"/>
      <c r="D180" s="103"/>
      <c r="E180" s="103"/>
      <c r="F180" s="103"/>
      <c r="G180" s="104"/>
      <c r="H180" s="104"/>
      <c r="I180" s="104"/>
      <c r="J180" s="104"/>
      <c r="K180" s="103"/>
      <c r="L180" s="103"/>
      <c r="M180" s="104"/>
    </row>
    <row r="181" spans="1:13" ht="15.75">
      <c r="A181" s="39"/>
      <c r="B181" s="63"/>
      <c r="C181" s="103"/>
      <c r="D181" s="103"/>
      <c r="E181" s="103"/>
      <c r="F181" s="103"/>
      <c r="G181" s="104"/>
      <c r="H181" s="104"/>
      <c r="I181" s="104"/>
      <c r="J181" s="104"/>
      <c r="K181" s="103"/>
      <c r="L181" s="103"/>
      <c r="M181" s="104"/>
    </row>
    <row r="182" spans="1:13" ht="15.75">
      <c r="A182" s="39"/>
      <c r="B182" s="63"/>
      <c r="C182" s="103"/>
      <c r="D182" s="103"/>
      <c r="E182" s="103"/>
      <c r="F182" s="103"/>
      <c r="G182" s="104"/>
      <c r="H182" s="104"/>
      <c r="I182" s="104"/>
      <c r="J182" s="104"/>
      <c r="K182" s="103"/>
      <c r="L182" s="103"/>
      <c r="M182" s="104"/>
    </row>
    <row r="183" spans="1:13" ht="15.75">
      <c r="A183" s="39"/>
      <c r="B183" s="63"/>
      <c r="C183" s="103"/>
      <c r="D183" s="103"/>
      <c r="E183" s="103"/>
      <c r="F183" s="103"/>
      <c r="G183" s="104"/>
      <c r="H183" s="104"/>
      <c r="I183" s="104"/>
      <c r="J183" s="104"/>
      <c r="K183" s="103"/>
      <c r="L183" s="103"/>
      <c r="M183" s="104"/>
    </row>
    <row r="184" spans="1:13" ht="15.75">
      <c r="A184" s="39"/>
      <c r="B184" s="63"/>
      <c r="C184" s="103"/>
      <c r="D184" s="103"/>
      <c r="E184" s="103"/>
      <c r="F184" s="103"/>
      <c r="G184" s="104"/>
      <c r="H184" s="104"/>
      <c r="I184" s="104"/>
      <c r="J184" s="104"/>
      <c r="K184" s="103"/>
      <c r="L184" s="103"/>
      <c r="M184" s="104"/>
    </row>
    <row r="185" spans="1:13" ht="15.75">
      <c r="A185" s="39"/>
      <c r="B185" s="63"/>
      <c r="C185" s="103"/>
      <c r="D185" s="103"/>
      <c r="E185" s="103"/>
      <c r="F185" s="103"/>
      <c r="G185" s="104"/>
      <c r="H185" s="104"/>
      <c r="I185" s="104"/>
      <c r="J185" s="104"/>
      <c r="K185" s="103"/>
      <c r="L185" s="103"/>
      <c r="M185" s="104"/>
    </row>
    <row r="186" spans="1:13" ht="15.75">
      <c r="A186" s="39"/>
      <c r="B186" s="63"/>
      <c r="C186" s="103"/>
      <c r="D186" s="103"/>
      <c r="E186" s="103"/>
      <c r="F186" s="103"/>
      <c r="G186" s="104"/>
      <c r="H186" s="104"/>
      <c r="I186" s="104"/>
      <c r="J186" s="104"/>
      <c r="K186" s="103"/>
      <c r="L186" s="103"/>
      <c r="M186" s="104"/>
    </row>
    <row r="187" spans="1:13" ht="15.75">
      <c r="A187" s="39"/>
      <c r="B187" s="63"/>
      <c r="C187" s="103"/>
      <c r="D187" s="103"/>
      <c r="E187" s="103"/>
      <c r="F187" s="103"/>
      <c r="G187" s="104"/>
      <c r="H187" s="104"/>
      <c r="I187" s="104"/>
      <c r="J187" s="104"/>
      <c r="K187" s="103"/>
      <c r="L187" s="103"/>
      <c r="M187" s="104"/>
    </row>
    <row r="188" spans="1:13" ht="15.75">
      <c r="A188" s="39"/>
      <c r="B188" s="63"/>
      <c r="C188" s="103"/>
      <c r="D188" s="103"/>
      <c r="E188" s="103"/>
      <c r="F188" s="103"/>
      <c r="G188" s="104"/>
      <c r="H188" s="104"/>
      <c r="I188" s="104"/>
      <c r="J188" s="104"/>
      <c r="K188" s="103"/>
      <c r="L188" s="103"/>
      <c r="M188" s="104"/>
    </row>
    <row r="189" spans="1:13" ht="15.75">
      <c r="A189" s="39"/>
      <c r="B189" s="63"/>
      <c r="C189" s="103"/>
      <c r="D189" s="103"/>
      <c r="E189" s="103"/>
      <c r="F189" s="103"/>
      <c r="G189" s="104"/>
      <c r="H189" s="104"/>
      <c r="I189" s="104"/>
      <c r="J189" s="104"/>
      <c r="K189" s="103"/>
      <c r="L189" s="103"/>
      <c r="M189" s="104"/>
    </row>
    <row r="190" spans="1:13" ht="15.75">
      <c r="A190" s="39"/>
      <c r="B190" s="63"/>
      <c r="C190" s="103"/>
      <c r="D190" s="103"/>
      <c r="E190" s="103"/>
      <c r="F190" s="103"/>
      <c r="G190" s="104"/>
      <c r="H190" s="104"/>
      <c r="I190" s="104"/>
      <c r="J190" s="104"/>
      <c r="K190" s="103"/>
      <c r="L190" s="103"/>
      <c r="M190" s="104"/>
    </row>
    <row r="191" spans="1:13" ht="15.75">
      <c r="A191" s="39"/>
      <c r="B191" s="63"/>
      <c r="C191" s="103"/>
      <c r="D191" s="103"/>
      <c r="E191" s="103"/>
      <c r="F191" s="103"/>
      <c r="G191" s="104"/>
      <c r="H191" s="104"/>
      <c r="I191" s="104"/>
      <c r="J191" s="104"/>
      <c r="K191" s="103"/>
      <c r="L191" s="103"/>
      <c r="M191" s="104"/>
    </row>
    <row r="192" spans="1:13" ht="15.75">
      <c r="A192" s="39"/>
      <c r="B192" s="63"/>
      <c r="C192" s="103"/>
      <c r="D192" s="103"/>
      <c r="E192" s="103"/>
      <c r="F192" s="103"/>
      <c r="G192" s="104"/>
      <c r="H192" s="104"/>
      <c r="I192" s="104"/>
      <c r="J192" s="104"/>
      <c r="K192" s="103"/>
      <c r="L192" s="103"/>
      <c r="M192" s="104"/>
    </row>
    <row r="193" spans="1:13" ht="15.75">
      <c r="A193" s="39"/>
      <c r="B193" s="63"/>
      <c r="C193" s="103"/>
      <c r="D193" s="103"/>
      <c r="E193" s="103"/>
      <c r="F193" s="103"/>
      <c r="G193" s="104"/>
      <c r="H193" s="104"/>
      <c r="I193" s="104"/>
      <c r="J193" s="104"/>
      <c r="K193" s="103"/>
      <c r="L193" s="103"/>
      <c r="M193" s="104"/>
    </row>
    <row r="194" spans="1:13" ht="15.75">
      <c r="A194" s="39"/>
      <c r="B194" s="63"/>
      <c r="C194" s="103"/>
      <c r="D194" s="103"/>
      <c r="E194" s="103"/>
      <c r="F194" s="103"/>
      <c r="G194" s="104"/>
      <c r="H194" s="104"/>
      <c r="I194" s="104"/>
      <c r="J194" s="104"/>
      <c r="K194" s="103"/>
      <c r="L194" s="103"/>
      <c r="M194" s="104"/>
    </row>
    <row r="195" spans="1:13" ht="15.75">
      <c r="A195" s="39"/>
      <c r="B195" s="63"/>
      <c r="C195" s="103"/>
      <c r="D195" s="103"/>
      <c r="E195" s="103"/>
      <c r="F195" s="103"/>
      <c r="G195" s="104"/>
      <c r="H195" s="104"/>
      <c r="I195" s="104"/>
      <c r="J195" s="104"/>
      <c r="K195" s="103"/>
      <c r="L195" s="103"/>
      <c r="M195" s="104"/>
    </row>
    <row r="196" spans="1:13" ht="15.75">
      <c r="A196" s="39"/>
      <c r="B196" s="63"/>
      <c r="C196" s="103"/>
      <c r="D196" s="103"/>
      <c r="E196" s="103"/>
      <c r="F196" s="103"/>
      <c r="G196" s="104"/>
      <c r="H196" s="104"/>
      <c r="I196" s="104"/>
      <c r="J196" s="104"/>
      <c r="K196" s="103"/>
      <c r="L196" s="103"/>
      <c r="M196" s="104"/>
    </row>
    <row r="197" spans="1:13" ht="15.75">
      <c r="A197" s="39"/>
      <c r="B197" s="63"/>
      <c r="C197" s="103"/>
      <c r="D197" s="103"/>
      <c r="E197" s="103"/>
      <c r="F197" s="103"/>
      <c r="G197" s="104"/>
      <c r="H197" s="104"/>
      <c r="I197" s="104"/>
      <c r="J197" s="104"/>
      <c r="K197" s="103"/>
      <c r="L197" s="103"/>
      <c r="M197" s="104"/>
    </row>
    <row r="198" spans="1:13" ht="15.75">
      <c r="A198" s="39"/>
      <c r="B198" s="63"/>
      <c r="C198" s="103"/>
      <c r="D198" s="103"/>
      <c r="E198" s="103"/>
      <c r="F198" s="103"/>
      <c r="G198" s="104"/>
      <c r="H198" s="104"/>
      <c r="I198" s="104"/>
      <c r="J198" s="104"/>
      <c r="K198" s="103"/>
      <c r="L198" s="103"/>
      <c r="M198" s="104"/>
    </row>
    <row r="199" spans="1:13" ht="15.75">
      <c r="A199" s="39"/>
      <c r="B199" s="63"/>
      <c r="C199" s="103"/>
      <c r="D199" s="103"/>
      <c r="E199" s="103"/>
      <c r="F199" s="103"/>
      <c r="G199" s="104"/>
      <c r="H199" s="104"/>
      <c r="I199" s="104"/>
      <c r="J199" s="104"/>
      <c r="K199" s="103"/>
      <c r="L199" s="103"/>
      <c r="M199" s="104"/>
    </row>
    <row r="200" spans="1:13" ht="15.75">
      <c r="A200" s="39"/>
      <c r="B200" s="63"/>
      <c r="C200" s="103"/>
      <c r="D200" s="103"/>
      <c r="E200" s="103"/>
      <c r="F200" s="103"/>
      <c r="G200" s="104"/>
      <c r="H200" s="104"/>
      <c r="I200" s="104"/>
      <c r="J200" s="104"/>
      <c r="K200" s="103"/>
      <c r="L200" s="103"/>
      <c r="M200" s="104"/>
    </row>
    <row r="201" spans="1:13" ht="15.75">
      <c r="A201" s="39"/>
      <c r="B201" s="63"/>
      <c r="C201" s="103"/>
      <c r="D201" s="103"/>
      <c r="E201" s="103"/>
      <c r="F201" s="103"/>
      <c r="G201" s="104"/>
      <c r="H201" s="104"/>
      <c r="I201" s="104"/>
      <c r="J201" s="104"/>
      <c r="K201" s="103"/>
      <c r="L201" s="103"/>
      <c r="M201" s="104"/>
    </row>
    <row r="202" spans="1:13" ht="15.75">
      <c r="A202" s="39"/>
      <c r="B202" s="63"/>
      <c r="C202" s="103"/>
      <c r="D202" s="103"/>
      <c r="E202" s="103"/>
      <c r="F202" s="103"/>
      <c r="G202" s="104"/>
      <c r="H202" s="104"/>
      <c r="I202" s="104"/>
      <c r="J202" s="104"/>
      <c r="K202" s="103"/>
      <c r="L202" s="103"/>
      <c r="M202" s="104"/>
    </row>
    <row r="203" spans="1:13" ht="15.75">
      <c r="A203" s="39"/>
      <c r="B203" s="63"/>
      <c r="C203" s="103"/>
      <c r="D203" s="103"/>
      <c r="E203" s="103"/>
      <c r="F203" s="103"/>
      <c r="G203" s="104"/>
      <c r="H203" s="104"/>
      <c r="I203" s="104"/>
      <c r="J203" s="104"/>
      <c r="K203" s="103"/>
      <c r="L203" s="103"/>
      <c r="M203" s="104"/>
    </row>
    <row r="204" spans="1:13" ht="15.75">
      <c r="A204" s="39"/>
      <c r="B204" s="63"/>
      <c r="C204" s="103"/>
      <c r="D204" s="103"/>
      <c r="E204" s="103"/>
      <c r="F204" s="103"/>
      <c r="G204" s="104"/>
      <c r="H204" s="104"/>
      <c r="I204" s="104"/>
      <c r="J204" s="104"/>
      <c r="K204" s="103"/>
      <c r="L204" s="103"/>
      <c r="M204" s="104"/>
    </row>
    <row r="205" spans="1:13" ht="15.75">
      <c r="A205" s="39"/>
      <c r="B205" s="63"/>
      <c r="C205" s="103"/>
      <c r="D205" s="103"/>
      <c r="E205" s="103"/>
      <c r="F205" s="103"/>
      <c r="G205" s="104"/>
      <c r="H205" s="104"/>
      <c r="I205" s="104"/>
      <c r="J205" s="104"/>
      <c r="K205" s="103"/>
      <c r="L205" s="103"/>
      <c r="M205" s="104"/>
    </row>
    <row r="206" spans="1:13" ht="15.75">
      <c r="A206" s="39"/>
      <c r="B206" s="63"/>
      <c r="C206" s="103"/>
      <c r="D206" s="103"/>
      <c r="E206" s="103"/>
      <c r="F206" s="103"/>
      <c r="G206" s="104"/>
      <c r="H206" s="104"/>
      <c r="I206" s="104"/>
      <c r="J206" s="104"/>
      <c r="K206" s="103"/>
      <c r="L206" s="103"/>
      <c r="M206" s="104"/>
    </row>
    <row r="207" spans="1:13" ht="15.75">
      <c r="A207" s="39"/>
      <c r="B207" s="63"/>
      <c r="C207" s="103"/>
      <c r="D207" s="103"/>
      <c r="E207" s="103"/>
      <c r="F207" s="103"/>
      <c r="G207" s="104"/>
      <c r="H207" s="104"/>
      <c r="I207" s="104"/>
      <c r="J207" s="104"/>
      <c r="K207" s="103"/>
      <c r="L207" s="103"/>
      <c r="M207" s="104"/>
    </row>
    <row r="208" spans="1:13" ht="15.75">
      <c r="A208" s="39"/>
      <c r="B208" s="63"/>
      <c r="C208" s="103"/>
      <c r="D208" s="103"/>
      <c r="E208" s="103"/>
      <c r="F208" s="103"/>
      <c r="G208" s="104"/>
      <c r="H208" s="104"/>
      <c r="I208" s="104"/>
      <c r="J208" s="104"/>
      <c r="K208" s="103"/>
      <c r="L208" s="103"/>
      <c r="M208" s="104"/>
    </row>
    <row r="209" spans="1:13" ht="15.75">
      <c r="A209" s="39"/>
      <c r="B209" s="63"/>
      <c r="C209" s="103"/>
      <c r="D209" s="103"/>
      <c r="E209" s="103"/>
      <c r="F209" s="103"/>
      <c r="G209" s="104"/>
      <c r="H209" s="104"/>
      <c r="I209" s="104"/>
      <c r="J209" s="104"/>
      <c r="K209" s="103"/>
      <c r="L209" s="103"/>
      <c r="M209" s="104"/>
    </row>
    <row r="210" spans="1:13" ht="15.75">
      <c r="A210" s="39"/>
      <c r="B210" s="63"/>
      <c r="C210" s="103"/>
      <c r="D210" s="103"/>
      <c r="E210" s="103"/>
      <c r="F210" s="103"/>
      <c r="G210" s="104"/>
      <c r="H210" s="104"/>
      <c r="I210" s="104"/>
      <c r="J210" s="104"/>
      <c r="K210" s="103"/>
      <c r="L210" s="103"/>
      <c r="M210" s="104"/>
    </row>
    <row r="211" spans="1:13" ht="15.75">
      <c r="A211" s="39"/>
      <c r="B211" s="63"/>
      <c r="C211" s="103"/>
      <c r="D211" s="103"/>
      <c r="E211" s="103"/>
      <c r="F211" s="103"/>
      <c r="G211" s="104"/>
      <c r="H211" s="104"/>
      <c r="I211" s="104"/>
      <c r="J211" s="104"/>
      <c r="K211" s="103"/>
      <c r="L211" s="103"/>
      <c r="M211" s="104"/>
    </row>
    <row r="212" spans="1:13" ht="15.75">
      <c r="A212" s="39"/>
      <c r="B212" s="63"/>
      <c r="C212" s="103"/>
      <c r="D212" s="103"/>
      <c r="E212" s="103"/>
      <c r="F212" s="103"/>
      <c r="G212" s="104"/>
      <c r="H212" s="104"/>
      <c r="I212" s="104"/>
      <c r="J212" s="104"/>
      <c r="K212" s="103"/>
      <c r="L212" s="103"/>
      <c r="M212" s="104"/>
    </row>
    <row r="213" spans="1:13" ht="15.75">
      <c r="A213" s="39"/>
      <c r="B213" s="63"/>
      <c r="C213" s="103"/>
      <c r="D213" s="103"/>
      <c r="E213" s="103"/>
      <c r="F213" s="103"/>
      <c r="G213" s="104"/>
      <c r="H213" s="104"/>
      <c r="I213" s="104"/>
      <c r="J213" s="104"/>
      <c r="K213" s="103"/>
      <c r="L213" s="103"/>
      <c r="M213" s="104"/>
    </row>
    <row r="214" spans="1:13" ht="15.75">
      <c r="A214" s="39"/>
      <c r="B214" s="63"/>
      <c r="C214" s="103"/>
      <c r="D214" s="103"/>
      <c r="E214" s="103"/>
      <c r="F214" s="103"/>
      <c r="G214" s="104"/>
      <c r="H214" s="104"/>
      <c r="I214" s="104"/>
      <c r="J214" s="104"/>
      <c r="K214" s="103"/>
      <c r="L214" s="103"/>
      <c r="M214" s="104"/>
    </row>
    <row r="215" spans="1:13" ht="15.75">
      <c r="A215" s="39"/>
      <c r="B215" s="63"/>
      <c r="C215" s="103"/>
      <c r="D215" s="103"/>
      <c r="E215" s="103"/>
      <c r="F215" s="103"/>
      <c r="G215" s="104"/>
      <c r="H215" s="104"/>
      <c r="I215" s="104"/>
      <c r="J215" s="104"/>
      <c r="K215" s="103"/>
      <c r="L215" s="103"/>
      <c r="M215" s="104"/>
    </row>
    <row r="216" spans="1:13" ht="15.75">
      <c r="A216" s="39"/>
      <c r="B216" s="63"/>
      <c r="C216" s="103"/>
      <c r="D216" s="103"/>
      <c r="E216" s="103"/>
      <c r="F216" s="103"/>
      <c r="G216" s="104"/>
      <c r="H216" s="104"/>
      <c r="I216" s="104"/>
      <c r="J216" s="104"/>
      <c r="K216" s="103"/>
      <c r="L216" s="103"/>
      <c r="M216" s="104"/>
    </row>
    <row r="217" spans="1:13" ht="15.75">
      <c r="A217" s="39"/>
      <c r="B217" s="63"/>
      <c r="C217" s="103"/>
      <c r="D217" s="103"/>
      <c r="E217" s="103"/>
      <c r="F217" s="103"/>
      <c r="G217" s="104"/>
      <c r="H217" s="104"/>
      <c r="I217" s="104"/>
      <c r="J217" s="104"/>
      <c r="K217" s="103"/>
      <c r="L217" s="103"/>
      <c r="M217" s="104"/>
    </row>
    <row r="218" spans="1:13" ht="15.75">
      <c r="A218" s="39"/>
      <c r="B218" s="63"/>
      <c r="C218" s="103"/>
      <c r="D218" s="103"/>
      <c r="E218" s="103"/>
      <c r="F218" s="103"/>
      <c r="G218" s="104"/>
      <c r="H218" s="104"/>
      <c r="I218" s="104"/>
      <c r="J218" s="104"/>
      <c r="K218" s="103"/>
      <c r="L218" s="103"/>
      <c r="M218" s="104"/>
    </row>
    <row r="219" spans="1:13" ht="15.75">
      <c r="A219" s="39"/>
      <c r="B219" s="63"/>
      <c r="C219" s="103"/>
      <c r="D219" s="103"/>
      <c r="E219" s="103"/>
      <c r="F219" s="103"/>
      <c r="G219" s="104"/>
      <c r="H219" s="104"/>
      <c r="I219" s="104"/>
      <c r="J219" s="104"/>
      <c r="K219" s="103"/>
      <c r="L219" s="103"/>
      <c r="M219" s="104"/>
    </row>
    <row r="220" spans="1:13" ht="15.75">
      <c r="A220" s="39"/>
      <c r="B220" s="63"/>
      <c r="C220" s="103"/>
      <c r="D220" s="103"/>
      <c r="E220" s="103"/>
      <c r="F220" s="103"/>
      <c r="G220" s="104"/>
      <c r="H220" s="104"/>
      <c r="I220" s="104"/>
      <c r="J220" s="104"/>
      <c r="K220" s="103"/>
      <c r="L220" s="103"/>
      <c r="M220" s="104"/>
    </row>
    <row r="221" spans="1:13" ht="15.75">
      <c r="A221" s="39"/>
      <c r="B221" s="63"/>
      <c r="C221" s="103"/>
      <c r="D221" s="103"/>
      <c r="E221" s="103"/>
      <c r="F221" s="103"/>
      <c r="G221" s="104"/>
      <c r="H221" s="104"/>
      <c r="I221" s="104"/>
      <c r="J221" s="104"/>
      <c r="K221" s="103"/>
      <c r="L221" s="103"/>
      <c r="M221" s="104"/>
    </row>
    <row r="222" spans="1:13" ht="15.75">
      <c r="A222" s="39"/>
      <c r="B222" s="63"/>
      <c r="C222" s="103"/>
      <c r="D222" s="103"/>
      <c r="E222" s="103"/>
      <c r="F222" s="103"/>
      <c r="G222" s="104"/>
      <c r="H222" s="104"/>
      <c r="I222" s="104"/>
      <c r="J222" s="104"/>
      <c r="K222" s="103"/>
      <c r="L222" s="103"/>
      <c r="M222" s="104"/>
    </row>
    <row r="223" spans="1:13" ht="15.75">
      <c r="A223" s="39"/>
      <c r="B223" s="63"/>
      <c r="C223" s="103"/>
      <c r="D223" s="103"/>
      <c r="E223" s="103"/>
      <c r="F223" s="103"/>
      <c r="G223" s="104"/>
      <c r="H223" s="104"/>
      <c r="I223" s="104"/>
      <c r="J223" s="104"/>
      <c r="K223" s="103"/>
      <c r="L223" s="103"/>
      <c r="M223" s="104"/>
    </row>
    <row r="224" spans="1:13" ht="15.75">
      <c r="A224" s="39"/>
      <c r="B224" s="63"/>
      <c r="C224" s="103"/>
      <c r="D224" s="103"/>
      <c r="E224" s="103"/>
      <c r="F224" s="103"/>
      <c r="G224" s="104"/>
      <c r="H224" s="104"/>
      <c r="I224" s="104"/>
      <c r="J224" s="104"/>
      <c r="K224" s="103"/>
      <c r="L224" s="103"/>
      <c r="M224" s="104"/>
    </row>
    <row r="225" spans="1:13" ht="15.75">
      <c r="A225" s="39"/>
      <c r="B225" s="63"/>
      <c r="C225" s="103"/>
      <c r="D225" s="103"/>
      <c r="E225" s="103"/>
      <c r="F225" s="103"/>
      <c r="G225" s="104"/>
      <c r="H225" s="104"/>
      <c r="I225" s="104"/>
      <c r="J225" s="104"/>
      <c r="K225" s="103"/>
      <c r="L225" s="103"/>
      <c r="M225" s="104"/>
    </row>
    <row r="226" spans="1:13" ht="15.75">
      <c r="A226" s="39"/>
      <c r="B226" s="63"/>
      <c r="C226" s="103"/>
      <c r="D226" s="103"/>
      <c r="E226" s="103"/>
      <c r="F226" s="103"/>
      <c r="G226" s="104"/>
      <c r="H226" s="104"/>
      <c r="I226" s="104"/>
      <c r="J226" s="104"/>
      <c r="K226" s="103"/>
      <c r="L226" s="103"/>
      <c r="M226" s="104"/>
    </row>
    <row r="227" spans="1:13" ht="15.75">
      <c r="A227" s="39"/>
      <c r="B227" s="63"/>
      <c r="C227" s="103"/>
      <c r="D227" s="103"/>
      <c r="E227" s="103"/>
      <c r="F227" s="103"/>
      <c r="G227" s="104"/>
      <c r="H227" s="104"/>
      <c r="I227" s="104"/>
      <c r="J227" s="104"/>
      <c r="K227" s="103"/>
      <c r="L227" s="103"/>
      <c r="M227" s="104"/>
    </row>
    <row r="228" spans="1:13" ht="15.75">
      <c r="A228" s="39"/>
      <c r="B228" s="63"/>
      <c r="C228" s="103"/>
      <c r="D228" s="103"/>
      <c r="E228" s="103"/>
      <c r="F228" s="103"/>
      <c r="G228" s="104"/>
      <c r="H228" s="104"/>
      <c r="I228" s="104"/>
      <c r="J228" s="104"/>
      <c r="K228" s="103"/>
      <c r="L228" s="103"/>
      <c r="M228" s="104"/>
    </row>
    <row r="229" spans="1:13" ht="15.75">
      <c r="A229" s="39"/>
      <c r="B229" s="63"/>
      <c r="C229" s="103"/>
      <c r="D229" s="103"/>
      <c r="E229" s="103"/>
      <c r="F229" s="103"/>
      <c r="G229" s="104"/>
      <c r="H229" s="104"/>
      <c r="I229" s="104"/>
      <c r="J229" s="104"/>
      <c r="K229" s="103"/>
      <c r="L229" s="103"/>
      <c r="M229" s="104"/>
    </row>
    <row r="230" spans="1:13" ht="15.75">
      <c r="A230" s="39"/>
      <c r="B230" s="63"/>
      <c r="C230" s="103"/>
      <c r="D230" s="103"/>
      <c r="E230" s="103"/>
      <c r="F230" s="103"/>
      <c r="G230" s="104"/>
      <c r="H230" s="104"/>
      <c r="I230" s="104"/>
      <c r="J230" s="104"/>
      <c r="K230" s="103"/>
      <c r="L230" s="103"/>
      <c r="M230" s="104"/>
    </row>
    <row r="231" spans="1:13" ht="15.75">
      <c r="A231" s="39"/>
      <c r="B231" s="63"/>
      <c r="C231" s="103"/>
      <c r="D231" s="103"/>
      <c r="E231" s="103"/>
      <c r="F231" s="103"/>
      <c r="G231" s="104"/>
      <c r="H231" s="104"/>
      <c r="I231" s="104"/>
      <c r="J231" s="104"/>
      <c r="K231" s="103"/>
      <c r="L231" s="103"/>
      <c r="M231" s="104"/>
    </row>
    <row r="232" spans="1:13" ht="15.75">
      <c r="A232" s="39"/>
      <c r="B232" s="63"/>
      <c r="C232" s="103"/>
      <c r="D232" s="103"/>
      <c r="E232" s="103"/>
      <c r="F232" s="103"/>
      <c r="G232" s="104"/>
      <c r="H232" s="104"/>
      <c r="I232" s="104"/>
      <c r="J232" s="104"/>
      <c r="K232" s="103"/>
      <c r="L232" s="103"/>
      <c r="M232" s="104"/>
    </row>
    <row r="233" spans="1:13" ht="15.75">
      <c r="A233" s="39"/>
      <c r="B233" s="63"/>
      <c r="C233" s="103"/>
      <c r="D233" s="103"/>
      <c r="E233" s="103"/>
      <c r="F233" s="103"/>
      <c r="G233" s="104"/>
      <c r="H233" s="104"/>
      <c r="I233" s="104"/>
      <c r="J233" s="104"/>
      <c r="K233" s="103"/>
      <c r="L233" s="103"/>
      <c r="M233" s="104"/>
    </row>
    <row r="234" spans="1:13" ht="15.75">
      <c r="A234" s="39"/>
      <c r="B234" s="63"/>
      <c r="C234" s="103"/>
      <c r="D234" s="103"/>
      <c r="E234" s="103"/>
      <c r="F234" s="103"/>
      <c r="G234" s="104"/>
      <c r="H234" s="104"/>
      <c r="I234" s="104"/>
      <c r="J234" s="104"/>
      <c r="K234" s="103"/>
      <c r="L234" s="103"/>
      <c r="M234" s="104"/>
    </row>
    <row r="235" spans="1:13" ht="15.75">
      <c r="A235" s="39"/>
      <c r="B235" s="63"/>
      <c r="C235" s="103"/>
      <c r="D235" s="103"/>
      <c r="E235" s="103"/>
      <c r="F235" s="103"/>
      <c r="G235" s="104"/>
      <c r="H235" s="104"/>
      <c r="I235" s="104"/>
      <c r="J235" s="104"/>
      <c r="K235" s="103"/>
      <c r="L235" s="103"/>
      <c r="M235" s="104"/>
    </row>
    <row r="236" spans="1:13" ht="15.75">
      <c r="A236" s="39"/>
      <c r="B236" s="63"/>
      <c r="C236" s="103"/>
      <c r="D236" s="103"/>
      <c r="E236" s="103"/>
      <c r="F236" s="103"/>
      <c r="G236" s="104"/>
      <c r="H236" s="104"/>
      <c r="I236" s="104"/>
      <c r="J236" s="104"/>
      <c r="K236" s="103"/>
      <c r="L236" s="103"/>
      <c r="M236" s="104"/>
    </row>
    <row r="237" spans="1:13" ht="15.75">
      <c r="A237" s="39"/>
      <c r="B237" s="63"/>
      <c r="C237" s="103"/>
      <c r="D237" s="103"/>
      <c r="E237" s="103"/>
      <c r="F237" s="103"/>
      <c r="G237" s="104"/>
      <c r="H237" s="104"/>
      <c r="I237" s="104"/>
      <c r="J237" s="104"/>
      <c r="K237" s="103"/>
      <c r="L237" s="103"/>
      <c r="M237" s="104"/>
    </row>
    <row r="238" spans="1:13" ht="15.75">
      <c r="A238" s="39"/>
      <c r="B238" s="63"/>
      <c r="C238" s="103"/>
      <c r="D238" s="103"/>
      <c r="E238" s="103"/>
      <c r="F238" s="103"/>
      <c r="G238" s="104"/>
      <c r="H238" s="104"/>
      <c r="I238" s="104"/>
      <c r="J238" s="104"/>
      <c r="K238" s="103"/>
      <c r="L238" s="103"/>
      <c r="M238" s="104"/>
    </row>
    <row r="239" spans="1:13" ht="15.75">
      <c r="A239" s="39"/>
      <c r="B239" s="63"/>
      <c r="C239" s="103"/>
      <c r="D239" s="103"/>
      <c r="E239" s="103"/>
      <c r="F239" s="103"/>
      <c r="G239" s="104"/>
      <c r="H239" s="104"/>
      <c r="I239" s="104"/>
      <c r="J239" s="104"/>
      <c r="K239" s="103"/>
      <c r="L239" s="103"/>
      <c r="M239" s="104"/>
    </row>
    <row r="240" spans="1:13" ht="15.75">
      <c r="A240" s="39"/>
      <c r="B240" s="63"/>
      <c r="C240" s="103"/>
      <c r="D240" s="103"/>
      <c r="E240" s="103"/>
      <c r="F240" s="103"/>
      <c r="G240" s="104"/>
      <c r="H240" s="104"/>
      <c r="I240" s="104"/>
      <c r="J240" s="104"/>
      <c r="K240" s="103"/>
      <c r="L240" s="103"/>
      <c r="M240" s="104"/>
    </row>
    <row r="241" spans="1:13" ht="15.75">
      <c r="A241" s="39"/>
      <c r="B241" s="63"/>
      <c r="C241" s="103"/>
      <c r="D241" s="103"/>
      <c r="E241" s="103"/>
      <c r="F241" s="103"/>
      <c r="G241" s="104"/>
      <c r="H241" s="104"/>
      <c r="I241" s="104"/>
      <c r="J241" s="104"/>
      <c r="K241" s="103"/>
      <c r="L241" s="103"/>
      <c r="M241" s="104"/>
    </row>
    <row r="242" spans="1:13" ht="15.75">
      <c r="A242" s="39"/>
      <c r="B242" s="63"/>
      <c r="C242" s="103"/>
      <c r="D242" s="103"/>
      <c r="E242" s="103"/>
      <c r="F242" s="103"/>
      <c r="G242" s="104"/>
      <c r="H242" s="104"/>
      <c r="I242" s="104"/>
      <c r="J242" s="104"/>
      <c r="K242" s="103"/>
      <c r="L242" s="103"/>
      <c r="M242" s="104"/>
    </row>
    <row r="243" spans="1:13" ht="15.75">
      <c r="A243" s="39"/>
      <c r="B243" s="63"/>
      <c r="C243" s="103"/>
      <c r="D243" s="103"/>
      <c r="E243" s="103"/>
      <c r="F243" s="103"/>
      <c r="G243" s="104"/>
      <c r="H243" s="104"/>
      <c r="I243" s="104"/>
      <c r="J243" s="104"/>
      <c r="K243" s="103"/>
      <c r="L243" s="103"/>
      <c r="M243" s="104"/>
    </row>
    <row r="244" spans="1:13" ht="15.75">
      <c r="A244" s="39"/>
      <c r="B244" s="6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</row>
    <row r="245" spans="1:13" ht="15.75">
      <c r="A245" s="39"/>
      <c r="B245" s="6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</row>
    <row r="246" spans="1:13" ht="15.75">
      <c r="A246" s="39"/>
      <c r="B246" s="6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</row>
    <row r="247" spans="1:13" ht="15.75">
      <c r="A247" s="39"/>
      <c r="B247" s="6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</row>
    <row r="248" spans="1:13" ht="15.75">
      <c r="A248" s="39"/>
      <c r="B248" s="6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</row>
    <row r="249" spans="1:13" ht="15.75">
      <c r="A249" s="39"/>
      <c r="B249" s="6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</row>
    <row r="250" spans="1:13" ht="15.75">
      <c r="A250" s="39"/>
      <c r="B250" s="6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</row>
    <row r="251" spans="1:13" ht="15.75">
      <c r="A251" s="39"/>
      <c r="B251" s="6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</row>
    <row r="252" spans="1:13" ht="15.75">
      <c r="A252" s="39"/>
      <c r="B252" s="6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</row>
    <row r="253" spans="1:13" ht="15.75">
      <c r="A253" s="39"/>
      <c r="B253" s="6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</row>
    <row r="254" spans="1:13" ht="15.75">
      <c r="A254" s="39"/>
      <c r="B254" s="6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</row>
    <row r="255" spans="1:13" ht="15.75">
      <c r="A255" s="39"/>
      <c r="B255" s="6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</row>
    <row r="256" spans="1:13" ht="15.75">
      <c r="A256" s="39"/>
      <c r="B256" s="6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</row>
    <row r="257" spans="1:13" ht="15.75">
      <c r="A257" s="39"/>
      <c r="B257" s="6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</row>
    <row r="258" spans="1:13" ht="15.75">
      <c r="A258" s="39"/>
      <c r="B258" s="6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</row>
    <row r="259" spans="1:13" ht="15.75">
      <c r="A259" s="39"/>
      <c r="B259" s="6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</row>
    <row r="260" spans="1:13" ht="15.75">
      <c r="A260" s="39"/>
      <c r="B260" s="6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</row>
    <row r="261" spans="1:13" ht="15.75">
      <c r="A261" s="39"/>
      <c r="B261" s="6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</row>
    <row r="262" spans="1:13" ht="15.75">
      <c r="A262" s="39"/>
      <c r="B262" s="6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</row>
    <row r="263" spans="1:13" ht="15.75">
      <c r="A263" s="39"/>
      <c r="B263" s="6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</row>
    <row r="264" spans="1:13" ht="15.75">
      <c r="A264" s="39"/>
      <c r="B264" s="6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  <row r="265" spans="1:13" ht="15.75">
      <c r="A265" s="39"/>
      <c r="B265" s="6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</row>
    <row r="266" spans="1:13" ht="15.75">
      <c r="A266" s="39"/>
      <c r="B266" s="6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</row>
    <row r="267" spans="1:13" ht="15.75">
      <c r="A267" s="39"/>
      <c r="B267" s="6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</row>
    <row r="268" spans="1:13" ht="15.75">
      <c r="A268" s="39"/>
      <c r="B268" s="6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</row>
    <row r="269" spans="1:13" ht="15.75">
      <c r="A269" s="39"/>
      <c r="B269" s="6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</row>
    <row r="270" spans="1:13" ht="15.75">
      <c r="A270" s="39"/>
      <c r="B270" s="6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</row>
  </sheetData>
  <sheetProtection/>
  <mergeCells count="7">
    <mergeCell ref="A1:I1"/>
    <mergeCell ref="A2:M2"/>
    <mergeCell ref="A3:A4"/>
    <mergeCell ref="B3:B4"/>
    <mergeCell ref="C3:G3"/>
    <mergeCell ref="H3:J3"/>
    <mergeCell ref="K3:M3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4"/>
  <sheetViews>
    <sheetView tabSelected="1" zoomScale="75" zoomScaleNormal="75" zoomScalePageLayoutView="0" workbookViewId="0" topLeftCell="A1">
      <selection activeCell="A1" sqref="A1:M1"/>
    </sheetView>
  </sheetViews>
  <sheetFormatPr defaultColWidth="9.140625" defaultRowHeight="12.75"/>
  <cols>
    <col min="1" max="1" width="32.421875" style="45" customWidth="1"/>
    <col min="2" max="2" width="8.28125" style="64" customWidth="1"/>
    <col min="3" max="3" width="17.7109375" style="1" customWidth="1"/>
    <col min="4" max="4" width="16.00390625" style="1" customWidth="1"/>
    <col min="5" max="5" width="15.7109375" style="1" bestFit="1" customWidth="1"/>
    <col min="6" max="6" width="16.7109375" style="1" customWidth="1"/>
    <col min="7" max="7" width="6.421875" style="1" customWidth="1"/>
    <col min="8" max="8" width="16.7109375" style="1" customWidth="1"/>
    <col min="9" max="9" width="15.7109375" style="1" bestFit="1" customWidth="1"/>
    <col min="10" max="10" width="6.00390625" style="1" customWidth="1"/>
    <col min="11" max="11" width="16.00390625" style="1" customWidth="1"/>
    <col min="12" max="12" width="15.7109375" style="1" bestFit="1" customWidth="1"/>
    <col min="13" max="13" width="7.57421875" style="1" customWidth="1"/>
    <col min="14" max="14" width="16.00390625" style="1" customWidth="1"/>
    <col min="15" max="15" width="15.28125" style="1" customWidth="1"/>
    <col min="16" max="16" width="8.57421875" style="1" customWidth="1"/>
    <col min="17" max="17" width="15.8515625" style="1" customWidth="1"/>
    <col min="18" max="18" width="15.57421875" style="1" customWidth="1"/>
    <col min="19" max="16384" width="9.140625" style="1" customWidth="1"/>
  </cols>
  <sheetData>
    <row r="1" spans="1:13" ht="18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8" customHeight="1">
      <c r="A2" s="140" t="s">
        <v>180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9" ht="15.75" customHeight="1">
      <c r="A3" s="141" t="s">
        <v>2</v>
      </c>
      <c r="B3" s="141"/>
      <c r="C3" s="143" t="s">
        <v>3</v>
      </c>
      <c r="D3" s="143"/>
      <c r="E3" s="143"/>
      <c r="F3" s="143"/>
      <c r="G3" s="143"/>
      <c r="H3" s="144" t="s">
        <v>4</v>
      </c>
      <c r="I3" s="145"/>
      <c r="J3" s="145"/>
      <c r="K3" s="146" t="s">
        <v>175</v>
      </c>
      <c r="L3" s="146"/>
      <c r="M3" s="146"/>
      <c r="N3" s="145" t="s">
        <v>176</v>
      </c>
      <c r="O3" s="145"/>
      <c r="P3" s="145"/>
      <c r="Q3" s="145" t="s">
        <v>177</v>
      </c>
      <c r="R3" s="145"/>
      <c r="S3" s="145"/>
    </row>
    <row r="4" spans="1:19" ht="76.5">
      <c r="A4" s="142"/>
      <c r="B4" s="142"/>
      <c r="C4" s="88" t="s">
        <v>144</v>
      </c>
      <c r="D4" s="107" t="s">
        <v>140</v>
      </c>
      <c r="E4" s="90" t="s">
        <v>181</v>
      </c>
      <c r="F4" s="108" t="s">
        <v>141</v>
      </c>
      <c r="G4" s="92" t="s">
        <v>8</v>
      </c>
      <c r="H4" s="90" t="s">
        <v>145</v>
      </c>
      <c r="I4" s="90" t="s">
        <v>181</v>
      </c>
      <c r="J4" s="92" t="s">
        <v>8</v>
      </c>
      <c r="K4" s="90" t="s">
        <v>145</v>
      </c>
      <c r="L4" s="90" t="s">
        <v>181</v>
      </c>
      <c r="M4" s="87" t="s">
        <v>8</v>
      </c>
      <c r="N4" s="90" t="s">
        <v>145</v>
      </c>
      <c r="O4" s="90" t="s">
        <v>181</v>
      </c>
      <c r="P4" s="87" t="s">
        <v>8</v>
      </c>
      <c r="Q4" s="90" t="s">
        <v>145</v>
      </c>
      <c r="R4" s="90" t="s">
        <v>181</v>
      </c>
      <c r="S4" s="87" t="s">
        <v>8</v>
      </c>
    </row>
    <row r="5" spans="1:19" s="19" customFormat="1" ht="15.75" customHeight="1">
      <c r="A5" s="53">
        <v>1</v>
      </c>
      <c r="B5" s="53"/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69">
        <v>12</v>
      </c>
      <c r="N5" s="17">
        <v>10</v>
      </c>
      <c r="O5" s="17">
        <v>11</v>
      </c>
      <c r="P5" s="69">
        <v>12</v>
      </c>
      <c r="Q5" s="17">
        <v>10</v>
      </c>
      <c r="R5" s="17">
        <v>11</v>
      </c>
      <c r="S5" s="69">
        <v>12</v>
      </c>
    </row>
    <row r="6" spans="1:19" s="83" customFormat="1" ht="15" customHeight="1">
      <c r="A6" s="54" t="s">
        <v>101</v>
      </c>
      <c r="B6" s="59"/>
      <c r="C6" s="84"/>
      <c r="D6" s="84"/>
      <c r="E6" s="84"/>
      <c r="F6" s="84"/>
      <c r="G6" s="84"/>
      <c r="H6" s="85"/>
      <c r="I6" s="85"/>
      <c r="J6" s="85"/>
      <c r="K6" s="85"/>
      <c r="L6" s="85"/>
      <c r="M6" s="84"/>
      <c r="N6" s="85"/>
      <c r="O6" s="85"/>
      <c r="P6" s="84"/>
      <c r="Q6" s="85"/>
      <c r="R6" s="85"/>
      <c r="S6" s="84"/>
    </row>
    <row r="7" spans="1:19" s="25" customFormat="1" ht="15.75">
      <c r="A7" s="20" t="s">
        <v>16</v>
      </c>
      <c r="B7" s="60"/>
      <c r="C7" s="94">
        <f>SUM(C9:C15)</f>
        <v>215552000</v>
      </c>
      <c r="D7" s="94">
        <f aca="true" t="shared" si="0" ref="D7:L7">SUM(D9:D15)</f>
        <v>0</v>
      </c>
      <c r="E7" s="94">
        <f t="shared" si="0"/>
        <v>94391707.06</v>
      </c>
      <c r="F7" s="94">
        <f t="shared" si="0"/>
        <v>0</v>
      </c>
      <c r="G7" s="94">
        <f>E7/C7*100</f>
        <v>43.790689513435275</v>
      </c>
      <c r="H7" s="94">
        <f t="shared" si="0"/>
        <v>151991000</v>
      </c>
      <c r="I7" s="94">
        <f t="shared" si="0"/>
        <v>69250905.13000001</v>
      </c>
      <c r="J7" s="94">
        <f aca="true" t="shared" si="1" ref="J7:J70">I7/H7*100</f>
        <v>45.56250378640841</v>
      </c>
      <c r="K7" s="113">
        <f t="shared" si="0"/>
        <v>63561000</v>
      </c>
      <c r="L7" s="113">
        <f t="shared" si="0"/>
        <v>25140801.930000003</v>
      </c>
      <c r="M7" s="113">
        <f>L7/K7*100</f>
        <v>39.55381748241847</v>
      </c>
      <c r="N7" s="113">
        <f>SUM(N9:N15)</f>
        <v>50238300</v>
      </c>
      <c r="O7" s="113">
        <f>SUM(O9:O15)</f>
        <v>19467871.53</v>
      </c>
      <c r="P7" s="113">
        <f>O7/N7*100</f>
        <v>38.751055529347134</v>
      </c>
      <c r="Q7" s="113">
        <f>SUM(Q9:Q15)</f>
        <v>13322700</v>
      </c>
      <c r="R7" s="113">
        <f>SUM(R9:R15)</f>
        <v>5672930.4</v>
      </c>
      <c r="S7" s="113">
        <f>R7/Q7*100</f>
        <v>42.58093629669662</v>
      </c>
    </row>
    <row r="8" spans="1:19" ht="12.75" customHeight="1">
      <c r="A8" s="26" t="s">
        <v>17</v>
      </c>
      <c r="B8" s="47"/>
      <c r="C8" s="85"/>
      <c r="D8" s="85"/>
      <c r="E8" s="85"/>
      <c r="F8" s="85"/>
      <c r="G8" s="85"/>
      <c r="H8" s="85"/>
      <c r="I8" s="85"/>
      <c r="J8" s="85"/>
      <c r="K8" s="112"/>
      <c r="L8" s="112"/>
      <c r="M8" s="112"/>
      <c r="N8" s="112"/>
      <c r="O8" s="112"/>
      <c r="P8" s="112"/>
      <c r="Q8" s="112"/>
      <c r="R8" s="112"/>
      <c r="S8" s="112"/>
    </row>
    <row r="9" spans="1:19" ht="31.5">
      <c r="A9" s="26" t="s">
        <v>102</v>
      </c>
      <c r="B9" s="47">
        <v>10100</v>
      </c>
      <c r="C9" s="85">
        <f aca="true" t="shared" si="2" ref="C9:C15">H9+K9-D9</f>
        <v>158339200</v>
      </c>
      <c r="D9" s="85"/>
      <c r="E9" s="85">
        <f aca="true" t="shared" si="3" ref="E9:E15">I9+L9-F9</f>
        <v>70548271.85</v>
      </c>
      <c r="F9" s="85"/>
      <c r="G9" s="85">
        <f aca="true" t="shared" si="4" ref="G9:G70">E9/C9*100</f>
        <v>44.555152388037826</v>
      </c>
      <c r="H9" s="85">
        <v>130301700</v>
      </c>
      <c r="I9" s="85">
        <v>58041608.74</v>
      </c>
      <c r="J9" s="85">
        <f t="shared" si="1"/>
        <v>44.54401495912947</v>
      </c>
      <c r="K9" s="112">
        <f aca="true" t="shared" si="5" ref="K9:L14">N9+Q9</f>
        <v>28037500</v>
      </c>
      <c r="L9" s="112">
        <f t="shared" si="5"/>
        <v>12506663.11</v>
      </c>
      <c r="M9" s="112">
        <f>L9/K9*100</f>
        <v>44.60691256353098</v>
      </c>
      <c r="N9" s="116">
        <v>24120300</v>
      </c>
      <c r="O9" s="116">
        <v>10776001.44</v>
      </c>
      <c r="P9" s="112">
        <f aca="true" t="shared" si="6" ref="P9:P14">O9/N9*100</f>
        <v>44.67606721309436</v>
      </c>
      <c r="Q9" s="116">
        <v>3917200</v>
      </c>
      <c r="R9" s="117">
        <v>1730661.67</v>
      </c>
      <c r="S9" s="112">
        <f aca="true" t="shared" si="7" ref="S9:S14">R9/Q9*100</f>
        <v>44.181090319616054</v>
      </c>
    </row>
    <row r="10" spans="1:19" ht="15.75">
      <c r="A10" s="26" t="s">
        <v>166</v>
      </c>
      <c r="B10" s="47">
        <v>10300</v>
      </c>
      <c r="C10" s="85">
        <f t="shared" si="2"/>
        <v>20785600</v>
      </c>
      <c r="D10" s="85"/>
      <c r="E10" s="85">
        <f t="shared" si="3"/>
        <v>12063511.379999999</v>
      </c>
      <c r="F10" s="85"/>
      <c r="G10" s="85"/>
      <c r="H10" s="85">
        <v>7705000</v>
      </c>
      <c r="I10" s="85">
        <v>4474323.39</v>
      </c>
      <c r="J10" s="85">
        <f t="shared" si="1"/>
        <v>58.07038792991563</v>
      </c>
      <c r="K10" s="112">
        <f t="shared" si="5"/>
        <v>13080600</v>
      </c>
      <c r="L10" s="112">
        <f t="shared" si="5"/>
        <v>7589187.99</v>
      </c>
      <c r="M10" s="112">
        <f>L10/K10*100</f>
        <v>58.018653502132935</v>
      </c>
      <c r="N10" s="116">
        <v>8017000</v>
      </c>
      <c r="O10" s="116">
        <v>4655748.04</v>
      </c>
      <c r="P10" s="112">
        <f t="shared" si="6"/>
        <v>58.073444430585006</v>
      </c>
      <c r="Q10" s="116">
        <v>5063600</v>
      </c>
      <c r="R10" s="117">
        <v>2933439.95</v>
      </c>
      <c r="S10" s="112">
        <f t="shared" si="7"/>
        <v>57.93190516628486</v>
      </c>
    </row>
    <row r="11" spans="1:19" ht="31.5">
      <c r="A11" s="26" t="s">
        <v>103</v>
      </c>
      <c r="B11" s="47">
        <v>10500</v>
      </c>
      <c r="C11" s="85">
        <f t="shared" si="2"/>
        <v>10983300</v>
      </c>
      <c r="D11" s="85"/>
      <c r="E11" s="85">
        <f t="shared" si="3"/>
        <v>5255747.4799999995</v>
      </c>
      <c r="F11" s="85"/>
      <c r="G11" s="85">
        <f t="shared" si="4"/>
        <v>47.85217084118616</v>
      </c>
      <c r="H11" s="85">
        <v>10944300</v>
      </c>
      <c r="I11" s="85">
        <v>5193432.56</v>
      </c>
      <c r="J11" s="85">
        <f t="shared" si="1"/>
        <v>47.45330957667461</v>
      </c>
      <c r="K11" s="112">
        <f t="shared" si="5"/>
        <v>39000</v>
      </c>
      <c r="L11" s="112">
        <f t="shared" si="5"/>
        <v>62314.92</v>
      </c>
      <c r="M11" s="112">
        <f aca="true" t="shared" si="8" ref="M11:M16">L11/K11*100</f>
        <v>159.78184615384615</v>
      </c>
      <c r="N11" s="116">
        <v>33000</v>
      </c>
      <c r="O11" s="116">
        <v>37221.5</v>
      </c>
      <c r="P11" s="112">
        <f t="shared" si="6"/>
        <v>112.79242424242423</v>
      </c>
      <c r="Q11" s="116">
        <v>6000</v>
      </c>
      <c r="R11" s="117">
        <v>25093.42</v>
      </c>
      <c r="S11" s="112">
        <f t="shared" si="7"/>
        <v>418.22366666666665</v>
      </c>
    </row>
    <row r="12" spans="1:19" ht="31.5">
      <c r="A12" s="26" t="s">
        <v>116</v>
      </c>
      <c r="B12" s="47">
        <v>10601</v>
      </c>
      <c r="C12" s="85">
        <f t="shared" si="2"/>
        <v>2932900</v>
      </c>
      <c r="D12" s="85"/>
      <c r="E12" s="85">
        <f t="shared" si="3"/>
        <v>283262.45999999996</v>
      </c>
      <c r="F12" s="85"/>
      <c r="G12" s="85">
        <f t="shared" si="4"/>
        <v>9.658101537727163</v>
      </c>
      <c r="H12" s="85"/>
      <c r="I12" s="85"/>
      <c r="J12" s="85"/>
      <c r="K12" s="112">
        <f t="shared" si="5"/>
        <v>2932900</v>
      </c>
      <c r="L12" s="112">
        <f t="shared" si="5"/>
        <v>283262.45999999996</v>
      </c>
      <c r="M12" s="112">
        <f t="shared" si="8"/>
        <v>9.658101537727163</v>
      </c>
      <c r="N12" s="116">
        <v>2523000</v>
      </c>
      <c r="O12" s="116">
        <v>231134.71</v>
      </c>
      <c r="P12" s="112">
        <f t="shared" si="6"/>
        <v>9.161106222750695</v>
      </c>
      <c r="Q12" s="116">
        <v>409900</v>
      </c>
      <c r="R12" s="117">
        <v>52127.75</v>
      </c>
      <c r="S12" s="112">
        <f t="shared" si="7"/>
        <v>12.717187118809466</v>
      </c>
    </row>
    <row r="13" spans="1:19" ht="15.75">
      <c r="A13" s="26" t="s">
        <v>22</v>
      </c>
      <c r="B13" s="47">
        <v>10606</v>
      </c>
      <c r="C13" s="85">
        <f t="shared" si="2"/>
        <v>19384000</v>
      </c>
      <c r="D13" s="85"/>
      <c r="E13" s="85">
        <f t="shared" si="3"/>
        <v>4671338.45</v>
      </c>
      <c r="F13" s="85"/>
      <c r="G13" s="85">
        <f t="shared" si="4"/>
        <v>24.098939589352046</v>
      </c>
      <c r="H13" s="85"/>
      <c r="I13" s="85"/>
      <c r="J13" s="85"/>
      <c r="K13" s="112">
        <f t="shared" si="5"/>
        <v>19384000</v>
      </c>
      <c r="L13" s="112">
        <f t="shared" si="5"/>
        <v>4671338.45</v>
      </c>
      <c r="M13" s="112">
        <f t="shared" si="8"/>
        <v>24.098939589352046</v>
      </c>
      <c r="N13" s="116">
        <v>15513000</v>
      </c>
      <c r="O13" s="116">
        <v>3754860.84</v>
      </c>
      <c r="P13" s="112">
        <f t="shared" si="6"/>
        <v>24.20460800618836</v>
      </c>
      <c r="Q13" s="116">
        <v>3871000</v>
      </c>
      <c r="R13" s="117">
        <v>916477.61</v>
      </c>
      <c r="S13" s="112">
        <f t="shared" si="7"/>
        <v>23.675474296047533</v>
      </c>
    </row>
    <row r="14" spans="1:19" ht="31.5">
      <c r="A14" s="26" t="s">
        <v>104</v>
      </c>
      <c r="B14" s="47">
        <v>10800</v>
      </c>
      <c r="C14" s="85">
        <f t="shared" si="2"/>
        <v>3127000</v>
      </c>
      <c r="D14" s="85"/>
      <c r="E14" s="85">
        <f t="shared" si="3"/>
        <v>1569390.68</v>
      </c>
      <c r="F14" s="85"/>
      <c r="G14" s="85">
        <f t="shared" si="4"/>
        <v>50.188381196034534</v>
      </c>
      <c r="H14" s="85">
        <v>3040000</v>
      </c>
      <c r="I14" s="85">
        <v>1541355.68</v>
      </c>
      <c r="J14" s="85">
        <f t="shared" si="1"/>
        <v>50.70248947368421</v>
      </c>
      <c r="K14" s="112">
        <f t="shared" si="5"/>
        <v>87000</v>
      </c>
      <c r="L14" s="112">
        <f t="shared" si="5"/>
        <v>28035</v>
      </c>
      <c r="M14" s="112">
        <f t="shared" si="8"/>
        <v>32.22413793103448</v>
      </c>
      <c r="N14" s="116">
        <v>32000</v>
      </c>
      <c r="O14" s="116">
        <v>12905</v>
      </c>
      <c r="P14" s="112">
        <f t="shared" si="6"/>
        <v>40.328125</v>
      </c>
      <c r="Q14" s="116">
        <v>55000</v>
      </c>
      <c r="R14" s="117">
        <v>15130</v>
      </c>
      <c r="S14" s="112">
        <f t="shared" si="7"/>
        <v>27.50909090909091</v>
      </c>
    </row>
    <row r="15" spans="1:19" ht="47.25" customHeight="1">
      <c r="A15" s="26" t="s">
        <v>24</v>
      </c>
      <c r="B15" s="47">
        <v>10900</v>
      </c>
      <c r="C15" s="85">
        <f t="shared" si="2"/>
        <v>0</v>
      </c>
      <c r="D15" s="85"/>
      <c r="E15" s="85">
        <f t="shared" si="3"/>
        <v>184.76</v>
      </c>
      <c r="F15" s="85"/>
      <c r="G15" s="85"/>
      <c r="H15" s="85"/>
      <c r="I15" s="85">
        <v>184.76</v>
      </c>
      <c r="J15" s="85"/>
      <c r="K15" s="112"/>
      <c r="L15" s="112"/>
      <c r="M15" s="112">
        <v>0</v>
      </c>
      <c r="N15" s="112"/>
      <c r="O15" s="112"/>
      <c r="P15" s="112">
        <v>0</v>
      </c>
      <c r="Q15" s="112"/>
      <c r="R15" s="112"/>
      <c r="S15" s="112">
        <v>0</v>
      </c>
    </row>
    <row r="16" spans="1:19" s="25" customFormat="1" ht="15.75">
      <c r="A16" s="20" t="s">
        <v>25</v>
      </c>
      <c r="B16" s="60"/>
      <c r="C16" s="94">
        <f>C18+C20+C21+C22+C23+C24</f>
        <v>29272371.6</v>
      </c>
      <c r="D16" s="94">
        <f aca="true" t="shared" si="9" ref="D16:L16">D18+D20+D21+D22+D23+D24</f>
        <v>0</v>
      </c>
      <c r="E16" s="94">
        <f t="shared" si="9"/>
        <v>10209530.99</v>
      </c>
      <c r="F16" s="94">
        <f t="shared" si="9"/>
        <v>0</v>
      </c>
      <c r="G16" s="94">
        <f t="shared" si="4"/>
        <v>34.87770355443288</v>
      </c>
      <c r="H16" s="94">
        <f t="shared" si="9"/>
        <v>21255800</v>
      </c>
      <c r="I16" s="94">
        <f t="shared" si="9"/>
        <v>7911433.66</v>
      </c>
      <c r="J16" s="94">
        <f t="shared" si="1"/>
        <v>37.22011714449703</v>
      </c>
      <c r="K16" s="113">
        <f t="shared" si="9"/>
        <v>8016571.6</v>
      </c>
      <c r="L16" s="113">
        <f t="shared" si="9"/>
        <v>2298097.33</v>
      </c>
      <c r="M16" s="113">
        <f t="shared" si="8"/>
        <v>28.666834710239474</v>
      </c>
      <c r="N16" s="113">
        <f>N18+N20+N21+N22+N23+N24</f>
        <v>7248100</v>
      </c>
      <c r="O16" s="113">
        <f>O18+O20+O21+O22+O23+O24</f>
        <v>2081429.6099999999</v>
      </c>
      <c r="P16" s="113">
        <f>O16/N16*100</f>
        <v>28.71689973924201</v>
      </c>
      <c r="Q16" s="113">
        <f>Q18+Q20+Q21+Q22+Q23+Q24</f>
        <v>768471.6</v>
      </c>
      <c r="R16" s="113">
        <f>R18+R20+R21+R22+R23+R24</f>
        <v>216667.72</v>
      </c>
      <c r="S16" s="113">
        <f>R16/Q16*100</f>
        <v>28.194629443690566</v>
      </c>
    </row>
    <row r="17" spans="1:19" ht="12" customHeight="1">
      <c r="A17" s="26" t="s">
        <v>17</v>
      </c>
      <c r="B17" s="47"/>
      <c r="C17" s="85"/>
      <c r="D17" s="85"/>
      <c r="E17" s="85"/>
      <c r="F17" s="85"/>
      <c r="G17" s="85"/>
      <c r="H17" s="85"/>
      <c r="I17" s="85"/>
      <c r="J17" s="85"/>
      <c r="K17" s="112"/>
      <c r="L17" s="112"/>
      <c r="M17" s="112"/>
      <c r="N17" s="112"/>
      <c r="O17" s="112"/>
      <c r="P17" s="112"/>
      <c r="Q17" s="112"/>
      <c r="R17" s="112"/>
      <c r="S17" s="112"/>
    </row>
    <row r="18" spans="1:19" ht="60.75" customHeight="1">
      <c r="A18" s="26" t="s">
        <v>26</v>
      </c>
      <c r="B18" s="47">
        <v>11100</v>
      </c>
      <c r="C18" s="85">
        <f aca="true" t="shared" si="10" ref="C18:C24">H18+K18-D18</f>
        <v>15351500</v>
      </c>
      <c r="D18" s="85"/>
      <c r="E18" s="85">
        <f>I18+L18-F18</f>
        <v>4315301.4</v>
      </c>
      <c r="F18" s="85"/>
      <c r="G18" s="85">
        <f t="shared" si="4"/>
        <v>28.10996580138749</v>
      </c>
      <c r="H18" s="85">
        <v>9393000</v>
      </c>
      <c r="I18" s="85">
        <v>2936601.57</v>
      </c>
      <c r="J18" s="85">
        <f t="shared" si="1"/>
        <v>31.263723730437558</v>
      </c>
      <c r="K18" s="112">
        <f>N18+Q18</f>
        <v>5958500</v>
      </c>
      <c r="L18" s="112">
        <f>O18+R18</f>
        <v>1378699.83</v>
      </c>
      <c r="M18" s="112">
        <f>L18/K18*100</f>
        <v>23.138370898716122</v>
      </c>
      <c r="N18" s="116">
        <v>5649700</v>
      </c>
      <c r="O18" s="116">
        <v>1345403.71</v>
      </c>
      <c r="P18" s="112">
        <f>O18/N18*100</f>
        <v>23.813719489530417</v>
      </c>
      <c r="Q18" s="116">
        <v>308800</v>
      </c>
      <c r="R18" s="117">
        <v>33296.12</v>
      </c>
      <c r="S18" s="112">
        <f>R18/Q18*100</f>
        <v>10.782422279792748</v>
      </c>
    </row>
    <row r="19" spans="1:19" ht="68.25" customHeight="1">
      <c r="A19" s="109" t="s">
        <v>139</v>
      </c>
      <c r="B19" s="47">
        <v>11103</v>
      </c>
      <c r="C19" s="85">
        <f t="shared" si="10"/>
        <v>0</v>
      </c>
      <c r="D19" s="85"/>
      <c r="E19" s="85">
        <f aca="true" t="shared" si="11" ref="E19:E24">I19+L19-F19</f>
        <v>0</v>
      </c>
      <c r="F19" s="85"/>
      <c r="G19" s="85"/>
      <c r="H19" s="85"/>
      <c r="I19" s="85"/>
      <c r="J19" s="85">
        <v>0</v>
      </c>
      <c r="K19" s="112">
        <f aca="true" t="shared" si="12" ref="K19:L24">N19+Q19</f>
        <v>0</v>
      </c>
      <c r="L19" s="112">
        <f t="shared" si="12"/>
        <v>0</v>
      </c>
      <c r="M19" s="112">
        <v>0</v>
      </c>
      <c r="N19" s="112"/>
      <c r="O19" s="112"/>
      <c r="P19" s="112">
        <v>0</v>
      </c>
      <c r="Q19" s="112"/>
      <c r="R19" s="112"/>
      <c r="S19" s="112">
        <v>0</v>
      </c>
    </row>
    <row r="20" spans="1:19" ht="31.5">
      <c r="A20" s="26" t="s">
        <v>27</v>
      </c>
      <c r="B20" s="47">
        <v>11200</v>
      </c>
      <c r="C20" s="85">
        <f t="shared" si="10"/>
        <v>463000</v>
      </c>
      <c r="D20" s="85"/>
      <c r="E20" s="85">
        <f t="shared" si="11"/>
        <v>728271.71</v>
      </c>
      <c r="F20" s="85"/>
      <c r="G20" s="85">
        <f t="shared" si="4"/>
        <v>157.29410583153347</v>
      </c>
      <c r="H20" s="85">
        <v>463000</v>
      </c>
      <c r="I20" s="85">
        <v>728271.71</v>
      </c>
      <c r="J20" s="85">
        <f t="shared" si="1"/>
        <v>157.29410583153347</v>
      </c>
      <c r="K20" s="112">
        <f t="shared" si="12"/>
        <v>0</v>
      </c>
      <c r="L20" s="112">
        <f t="shared" si="12"/>
        <v>0</v>
      </c>
      <c r="M20" s="112">
        <v>0</v>
      </c>
      <c r="N20" s="112"/>
      <c r="O20" s="112"/>
      <c r="P20" s="112">
        <v>0</v>
      </c>
      <c r="Q20" s="112"/>
      <c r="R20" s="112"/>
      <c r="S20" s="112">
        <v>0</v>
      </c>
    </row>
    <row r="21" spans="1:19" ht="46.5" customHeight="1">
      <c r="A21" s="26" t="s">
        <v>105</v>
      </c>
      <c r="B21" s="47">
        <v>11300</v>
      </c>
      <c r="C21" s="85">
        <f t="shared" si="10"/>
        <v>0</v>
      </c>
      <c r="D21" s="85"/>
      <c r="E21" s="85">
        <f t="shared" si="11"/>
        <v>28859.34</v>
      </c>
      <c r="F21" s="85"/>
      <c r="G21" s="85">
        <v>0</v>
      </c>
      <c r="H21" s="85"/>
      <c r="I21" s="85">
        <v>28859.34</v>
      </c>
      <c r="J21" s="85">
        <v>0</v>
      </c>
      <c r="K21" s="112">
        <f t="shared" si="12"/>
        <v>0</v>
      </c>
      <c r="L21" s="112">
        <f t="shared" si="12"/>
        <v>0</v>
      </c>
      <c r="M21" s="112">
        <v>0</v>
      </c>
      <c r="N21" s="112"/>
      <c r="O21" s="112"/>
      <c r="P21" s="112">
        <v>0</v>
      </c>
      <c r="Q21" s="112"/>
      <c r="R21" s="112"/>
      <c r="S21" s="112">
        <v>0</v>
      </c>
    </row>
    <row r="22" spans="1:19" ht="48.75" customHeight="1">
      <c r="A22" s="26" t="s">
        <v>31</v>
      </c>
      <c r="B22" s="47">
        <v>11400</v>
      </c>
      <c r="C22" s="85">
        <f t="shared" si="10"/>
        <v>11044500</v>
      </c>
      <c r="D22" s="85"/>
      <c r="E22" s="85">
        <f t="shared" si="11"/>
        <v>3481411.53</v>
      </c>
      <c r="F22" s="85"/>
      <c r="G22" s="85">
        <f t="shared" si="4"/>
        <v>31.521676218932498</v>
      </c>
      <c r="H22" s="85">
        <v>9169800</v>
      </c>
      <c r="I22" s="85">
        <v>2869385.63</v>
      </c>
      <c r="J22" s="85">
        <f t="shared" si="1"/>
        <v>31.291692621431217</v>
      </c>
      <c r="K22" s="112">
        <f t="shared" si="12"/>
        <v>1874700</v>
      </c>
      <c r="L22" s="112">
        <f t="shared" si="12"/>
        <v>612025.9</v>
      </c>
      <c r="M22" s="112">
        <f>L22/K22*100</f>
        <v>32.64660479009975</v>
      </c>
      <c r="N22" s="116">
        <v>1598400</v>
      </c>
      <c r="O22" s="116">
        <v>612025.9</v>
      </c>
      <c r="P22" s="112">
        <f>O22/N22*100</f>
        <v>38.28990865865866</v>
      </c>
      <c r="Q22" s="116">
        <v>276300</v>
      </c>
      <c r="R22" s="117">
        <v>0</v>
      </c>
      <c r="S22" s="112">
        <f>R22/Q22*100</f>
        <v>0</v>
      </c>
    </row>
    <row r="23" spans="1:19" ht="31.5">
      <c r="A23" s="26" t="s">
        <v>33</v>
      </c>
      <c r="B23" s="47">
        <v>11600</v>
      </c>
      <c r="C23" s="85">
        <f t="shared" si="10"/>
        <v>2413371.6</v>
      </c>
      <c r="D23" s="85"/>
      <c r="E23" s="85">
        <f t="shared" si="11"/>
        <v>1368600.77</v>
      </c>
      <c r="F23" s="85"/>
      <c r="G23" s="85">
        <f t="shared" si="4"/>
        <v>56.70907745827456</v>
      </c>
      <c r="H23" s="85">
        <v>2230000</v>
      </c>
      <c r="I23" s="85">
        <v>1185229.17</v>
      </c>
      <c r="J23" s="85">
        <f t="shared" si="1"/>
        <v>53.149290134529146</v>
      </c>
      <c r="K23" s="112">
        <f t="shared" si="12"/>
        <v>183371.6</v>
      </c>
      <c r="L23" s="112">
        <f t="shared" si="12"/>
        <v>183371.6</v>
      </c>
      <c r="M23" s="112">
        <v>0</v>
      </c>
      <c r="N23" s="112"/>
      <c r="O23" s="112"/>
      <c r="P23" s="112">
        <v>0</v>
      </c>
      <c r="Q23" s="112">
        <v>183371.6</v>
      </c>
      <c r="R23" s="112">
        <v>183371.6</v>
      </c>
      <c r="S23" s="112">
        <v>0</v>
      </c>
    </row>
    <row r="24" spans="1:19" ht="21.75" customHeight="1">
      <c r="A24" s="26" t="s">
        <v>34</v>
      </c>
      <c r="B24" s="47">
        <v>11700</v>
      </c>
      <c r="C24" s="85">
        <f t="shared" si="10"/>
        <v>0</v>
      </c>
      <c r="D24" s="85"/>
      <c r="E24" s="85">
        <f t="shared" si="11"/>
        <v>287086.24</v>
      </c>
      <c r="F24" s="85"/>
      <c r="G24" s="85" t="e">
        <f t="shared" si="4"/>
        <v>#DIV/0!</v>
      </c>
      <c r="H24" s="85"/>
      <c r="I24" s="85">
        <v>163086.24</v>
      </c>
      <c r="J24" s="85" t="e">
        <f t="shared" si="1"/>
        <v>#DIV/0!</v>
      </c>
      <c r="K24" s="112">
        <f t="shared" si="12"/>
        <v>0</v>
      </c>
      <c r="L24" s="112">
        <f t="shared" si="12"/>
        <v>124000</v>
      </c>
      <c r="M24" s="112">
        <v>0</v>
      </c>
      <c r="N24" s="112"/>
      <c r="O24" s="112">
        <v>124000</v>
      </c>
      <c r="P24" s="112">
        <v>0</v>
      </c>
      <c r="Q24" s="112"/>
      <c r="R24" s="112"/>
      <c r="S24" s="112">
        <v>0</v>
      </c>
    </row>
    <row r="25" spans="1:19" s="25" customFormat="1" ht="31.5">
      <c r="A25" s="20" t="s">
        <v>38</v>
      </c>
      <c r="B25" s="60"/>
      <c r="C25" s="94">
        <f>C7+C16</f>
        <v>244824371.6</v>
      </c>
      <c r="D25" s="94">
        <f aca="true" t="shared" si="13" ref="D25:L25">D7+D16</f>
        <v>0</v>
      </c>
      <c r="E25" s="94">
        <f t="shared" si="13"/>
        <v>104601238.05</v>
      </c>
      <c r="F25" s="94">
        <f t="shared" si="13"/>
        <v>0</v>
      </c>
      <c r="G25" s="94">
        <f t="shared" si="4"/>
        <v>42.72501032736236</v>
      </c>
      <c r="H25" s="94">
        <f t="shared" si="13"/>
        <v>173246800</v>
      </c>
      <c r="I25" s="94">
        <f t="shared" si="13"/>
        <v>77162338.79</v>
      </c>
      <c r="J25" s="94">
        <f t="shared" si="1"/>
        <v>44.53896914113277</v>
      </c>
      <c r="K25" s="113">
        <f t="shared" si="13"/>
        <v>71577571.6</v>
      </c>
      <c r="L25" s="113">
        <f t="shared" si="13"/>
        <v>27438899.260000005</v>
      </c>
      <c r="M25" s="113">
        <f>L25/K25*100</f>
        <v>38.33449311935026</v>
      </c>
      <c r="N25" s="113">
        <f>N7+N16</f>
        <v>57486400</v>
      </c>
      <c r="O25" s="113">
        <f>O7+O16</f>
        <v>21549301.14</v>
      </c>
      <c r="P25" s="113">
        <f>O25/N25*100</f>
        <v>37.4859116938963</v>
      </c>
      <c r="Q25" s="113">
        <f>Q7+Q16</f>
        <v>14091171.6</v>
      </c>
      <c r="R25" s="113">
        <f>R7+R16</f>
        <v>5889598.12</v>
      </c>
      <c r="S25" s="113">
        <f>R25/Q25*100</f>
        <v>41.79636929550982</v>
      </c>
    </row>
    <row r="26" spans="1:19" s="25" customFormat="1" ht="18" customHeight="1">
      <c r="A26" s="20" t="s">
        <v>174</v>
      </c>
      <c r="B26" s="60"/>
      <c r="C26" s="94">
        <f>C29+C34+C35+C38+C42+C43+C44</f>
        <v>373003018.33</v>
      </c>
      <c r="D26" s="94">
        <f>D29+D34+D35+D38</f>
        <v>19488500</v>
      </c>
      <c r="E26" s="94">
        <f>E29+E34+E35+E38+E42+E43+E44</f>
        <v>196016942.67000002</v>
      </c>
      <c r="F26" s="94">
        <f>F29+F34+F35+F38</f>
        <v>8835900</v>
      </c>
      <c r="G26" s="94">
        <f t="shared" si="4"/>
        <v>52.55103391591904</v>
      </c>
      <c r="H26" s="94">
        <f>H29+H34+H35+H38+H42+H43+H44</f>
        <v>352996804.39</v>
      </c>
      <c r="I26" s="94">
        <f>I29+I34+I35+I38+I42+I43+I44</f>
        <v>195589828.73</v>
      </c>
      <c r="J26" s="94">
        <f t="shared" si="1"/>
        <v>55.4083850894886</v>
      </c>
      <c r="K26" s="113">
        <f>K27+K42+K43</f>
        <v>39494713.94</v>
      </c>
      <c r="L26" s="113">
        <f>L29+L34+L35+L38+L42+L43+L44</f>
        <v>9263013.94</v>
      </c>
      <c r="M26" s="113">
        <f>L26/K26*100</f>
        <v>23.453806891910357</v>
      </c>
      <c r="N26" s="113">
        <f>N29+N34+N35+N38+N42+N43+N44</f>
        <v>25752213.94</v>
      </c>
      <c r="O26" s="113">
        <f>O29+O34+O35+O38+O42+O43+O44</f>
        <v>3451213.94</v>
      </c>
      <c r="P26" s="113">
        <f>O26/N26*100</f>
        <v>13.401620334628205</v>
      </c>
      <c r="Q26" s="113">
        <f>Q29+Q34+Q35+Q38+Q42+Q43+Q44</f>
        <v>13742500</v>
      </c>
      <c r="R26" s="113">
        <f>R29+R34+R35+R38+R42+R43+R44</f>
        <v>5811800</v>
      </c>
      <c r="S26" s="113">
        <f>R26/Q26*100</f>
        <v>42.29070402037475</v>
      </c>
    </row>
    <row r="27" spans="1:19" s="25" customFormat="1" ht="32.25" customHeight="1">
      <c r="A27" s="20" t="s">
        <v>39</v>
      </c>
      <c r="B27" s="60"/>
      <c r="C27" s="94">
        <f>C29+C34+C35+C38</f>
        <v>375383695</v>
      </c>
      <c r="D27" s="94">
        <f>D29+D34+D35+D38</f>
        <v>19488500</v>
      </c>
      <c r="E27" s="94">
        <f>E29+E34+E35+E38</f>
        <v>198637252.34</v>
      </c>
      <c r="F27" s="94">
        <f>F29+F34+F35+F38</f>
        <v>8835900</v>
      </c>
      <c r="G27" s="94">
        <f t="shared" si="4"/>
        <v>52.91579122529549</v>
      </c>
      <c r="H27" s="94">
        <f>H29+H34+H35+H38</f>
        <v>355937695</v>
      </c>
      <c r="I27" s="94">
        <f>I29+I34+I35+I38</f>
        <v>198530352.34</v>
      </c>
      <c r="J27" s="94">
        <f t="shared" si="1"/>
        <v>55.776714612932466</v>
      </c>
      <c r="K27" s="113">
        <f>K29+K34+K35+K38</f>
        <v>38934500</v>
      </c>
      <c r="L27" s="113">
        <f>L29+L34+L35+L38</f>
        <v>8942800</v>
      </c>
      <c r="M27" s="113">
        <f>L27/K27*100</f>
        <v>22.968832269580965</v>
      </c>
      <c r="N27" s="113">
        <f>N29+N34+N35+N43</f>
        <v>25752213.94</v>
      </c>
      <c r="O27" s="113">
        <f>O29+O34+O35+O43</f>
        <v>3451213.94</v>
      </c>
      <c r="P27" s="113">
        <f>O27/N27*100</f>
        <v>13.401620334628205</v>
      </c>
      <c r="Q27" s="113">
        <f>Q29+Q34+Q35+Q38</f>
        <v>13192500</v>
      </c>
      <c r="R27" s="113">
        <f>R29+R34+R35+R38</f>
        <v>5501800</v>
      </c>
      <c r="S27" s="113">
        <f>R27/Q27*100</f>
        <v>41.703998483987114</v>
      </c>
    </row>
    <row r="28" spans="1:19" ht="12.75" customHeight="1">
      <c r="A28" s="26" t="s">
        <v>17</v>
      </c>
      <c r="B28" s="47"/>
      <c r="C28" s="85"/>
      <c r="D28" s="85"/>
      <c r="E28" s="85"/>
      <c r="F28" s="85"/>
      <c r="G28" s="85"/>
      <c r="H28" s="85"/>
      <c r="I28" s="85"/>
      <c r="J28" s="94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19" s="25" customFormat="1" ht="15.75">
      <c r="A29" s="20" t="s">
        <v>40</v>
      </c>
      <c r="B29" s="60">
        <v>20201</v>
      </c>
      <c r="C29" s="94">
        <f>SUM(C30:C33)</f>
        <v>3587000</v>
      </c>
      <c r="D29" s="94">
        <f aca="true" t="shared" si="14" ref="D29:I29">SUM(D30:D33)</f>
        <v>17786400</v>
      </c>
      <c r="E29" s="94">
        <f t="shared" si="14"/>
        <v>1392900</v>
      </c>
      <c r="F29" s="94">
        <f t="shared" si="14"/>
        <v>7968000</v>
      </c>
      <c r="G29" s="94">
        <v>0</v>
      </c>
      <c r="H29" s="94">
        <f t="shared" si="14"/>
        <v>3587000</v>
      </c>
      <c r="I29" s="94">
        <f t="shared" si="14"/>
        <v>1392900</v>
      </c>
      <c r="J29" s="94">
        <f>I29/H29*100</f>
        <v>38.83189294675216</v>
      </c>
      <c r="K29" s="113">
        <f>N29+Q29</f>
        <v>17786400</v>
      </c>
      <c r="L29" s="113">
        <f>O29+R29</f>
        <v>7968000</v>
      </c>
      <c r="M29" s="113">
        <f>L29/K29*100</f>
        <v>44.79827283767373</v>
      </c>
      <c r="N29" s="113">
        <f>SUM(N30:N33)</f>
        <v>7010500</v>
      </c>
      <c r="O29" s="113">
        <f>SUM(O30:O33)</f>
        <v>3140500</v>
      </c>
      <c r="P29" s="113">
        <f>O29/N29*100</f>
        <v>44.79709007916696</v>
      </c>
      <c r="Q29" s="113">
        <f>SUM(Q30:Q33)</f>
        <v>10775900</v>
      </c>
      <c r="R29" s="113">
        <f>SUM(R30:R33)</f>
        <v>4827500</v>
      </c>
      <c r="S29" s="113">
        <f>R29/Q29*100</f>
        <v>44.79904230737108</v>
      </c>
    </row>
    <row r="30" spans="1:19" ht="47.25">
      <c r="A30" s="26" t="s">
        <v>41</v>
      </c>
      <c r="B30" s="47"/>
      <c r="C30" s="85">
        <f aca="true" t="shared" si="15" ref="C30:C37">H30+K30-D30</f>
        <v>3587000</v>
      </c>
      <c r="D30" s="85">
        <f>K30</f>
        <v>0</v>
      </c>
      <c r="E30" s="85">
        <f aca="true" t="shared" si="16" ref="E30:E37">I30+L30-F30</f>
        <v>1392900</v>
      </c>
      <c r="F30" s="85">
        <f>L30</f>
        <v>0</v>
      </c>
      <c r="G30" s="85">
        <v>0</v>
      </c>
      <c r="H30" s="85">
        <v>3587000</v>
      </c>
      <c r="I30" s="85">
        <v>1392900</v>
      </c>
      <c r="J30" s="85">
        <f>I30/H30*100</f>
        <v>38.83189294675216</v>
      </c>
      <c r="K30" s="112">
        <f aca="true" t="shared" si="17" ref="K30:L37">N30+Q30</f>
        <v>0</v>
      </c>
      <c r="L30" s="112">
        <f t="shared" si="17"/>
        <v>0</v>
      </c>
      <c r="M30" s="112"/>
      <c r="N30" s="116"/>
      <c r="O30" s="116"/>
      <c r="P30" s="112"/>
      <c r="Q30" s="116"/>
      <c r="R30" s="117"/>
      <c r="S30" s="112"/>
    </row>
    <row r="31" spans="1:19" ht="47.25">
      <c r="A31" s="26" t="s">
        <v>42</v>
      </c>
      <c r="B31" s="47"/>
      <c r="C31" s="85">
        <f t="shared" si="15"/>
        <v>0</v>
      </c>
      <c r="D31" s="85">
        <f>K31</f>
        <v>17786400</v>
      </c>
      <c r="E31" s="85">
        <f t="shared" si="16"/>
        <v>0</v>
      </c>
      <c r="F31" s="85">
        <f>O31+R31</f>
        <v>7968000</v>
      </c>
      <c r="G31" s="85"/>
      <c r="H31" s="85"/>
      <c r="I31" s="85"/>
      <c r="J31" s="85"/>
      <c r="K31" s="112">
        <f t="shared" si="17"/>
        <v>17786400</v>
      </c>
      <c r="L31" s="112">
        <f t="shared" si="17"/>
        <v>7968000</v>
      </c>
      <c r="M31" s="112">
        <f>L31/K31*100</f>
        <v>44.79827283767373</v>
      </c>
      <c r="N31" s="116">
        <v>7010500</v>
      </c>
      <c r="O31" s="116">
        <v>3140500</v>
      </c>
      <c r="P31" s="112">
        <f>O31/N31*100</f>
        <v>44.79709007916696</v>
      </c>
      <c r="Q31" s="116">
        <v>10775900</v>
      </c>
      <c r="R31" s="117">
        <v>4827500</v>
      </c>
      <c r="S31" s="112">
        <f>R31/Q31*100</f>
        <v>44.79904230737108</v>
      </c>
    </row>
    <row r="32" spans="1:19" ht="29.25" customHeight="1">
      <c r="A32" s="26" t="s">
        <v>43</v>
      </c>
      <c r="B32" s="47"/>
      <c r="C32" s="85">
        <f t="shared" si="15"/>
        <v>0</v>
      </c>
      <c r="D32" s="85"/>
      <c r="E32" s="85">
        <f t="shared" si="16"/>
        <v>0</v>
      </c>
      <c r="F32" s="85"/>
      <c r="G32" s="85">
        <v>0</v>
      </c>
      <c r="H32" s="85">
        <v>0</v>
      </c>
      <c r="I32" s="85">
        <v>0</v>
      </c>
      <c r="J32" s="85">
        <v>0</v>
      </c>
      <c r="K32" s="112">
        <f t="shared" si="17"/>
        <v>0</v>
      </c>
      <c r="L32" s="112">
        <f t="shared" si="17"/>
        <v>0</v>
      </c>
      <c r="M32" s="112"/>
      <c r="N32" s="112"/>
      <c r="O32" s="112"/>
      <c r="P32" s="112"/>
      <c r="Q32" s="112"/>
      <c r="R32" s="112"/>
      <c r="S32" s="112"/>
    </row>
    <row r="33" spans="1:19" ht="31.5" customHeight="1">
      <c r="A33" s="26" t="s">
        <v>44</v>
      </c>
      <c r="B33" s="47"/>
      <c r="C33" s="85">
        <f t="shared" si="15"/>
        <v>0</v>
      </c>
      <c r="D33" s="85">
        <f>K33</f>
        <v>0</v>
      </c>
      <c r="E33" s="85">
        <f t="shared" si="16"/>
        <v>0</v>
      </c>
      <c r="F33" s="85">
        <f>L33</f>
        <v>0</v>
      </c>
      <c r="G33" s="85"/>
      <c r="H33" s="85"/>
      <c r="I33" s="85"/>
      <c r="J33" s="85"/>
      <c r="K33" s="112">
        <f t="shared" si="17"/>
        <v>0</v>
      </c>
      <c r="L33" s="112">
        <f t="shared" si="17"/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</row>
    <row r="34" spans="1:19" s="25" customFormat="1" ht="15.75">
      <c r="A34" s="20" t="s">
        <v>45</v>
      </c>
      <c r="B34" s="60">
        <v>20202</v>
      </c>
      <c r="C34" s="94">
        <f t="shared" si="15"/>
        <v>62168595</v>
      </c>
      <c r="D34" s="95"/>
      <c r="E34" s="94">
        <f t="shared" si="16"/>
        <v>27012290</v>
      </c>
      <c r="F34" s="94"/>
      <c r="G34" s="94">
        <f t="shared" si="4"/>
        <v>43.45005705855183</v>
      </c>
      <c r="H34" s="94">
        <v>42223595</v>
      </c>
      <c r="I34" s="94">
        <v>26637290</v>
      </c>
      <c r="J34" s="94">
        <f t="shared" si="1"/>
        <v>63.08626728728333</v>
      </c>
      <c r="K34" s="113">
        <f t="shared" si="17"/>
        <v>19945000</v>
      </c>
      <c r="L34" s="113">
        <f t="shared" si="17"/>
        <v>375000</v>
      </c>
      <c r="M34" s="113">
        <v>0</v>
      </c>
      <c r="N34" s="118">
        <v>18127800</v>
      </c>
      <c r="O34" s="118">
        <v>0</v>
      </c>
      <c r="P34" s="113">
        <v>0</v>
      </c>
      <c r="Q34" s="118">
        <v>1817200</v>
      </c>
      <c r="R34" s="119">
        <v>375000</v>
      </c>
      <c r="S34" s="113">
        <v>0</v>
      </c>
    </row>
    <row r="35" spans="1:19" s="25" customFormat="1" ht="15.75">
      <c r="A35" s="20" t="s">
        <v>52</v>
      </c>
      <c r="B35" s="60">
        <v>20203</v>
      </c>
      <c r="C35" s="94">
        <f t="shared" si="15"/>
        <v>308028700</v>
      </c>
      <c r="D35" s="95">
        <f>K35</f>
        <v>1203100</v>
      </c>
      <c r="E35" s="94">
        <f>I35</f>
        <v>170187062.34</v>
      </c>
      <c r="F35" s="94">
        <f>L35</f>
        <v>599800</v>
      </c>
      <c r="G35" s="94">
        <f t="shared" si="4"/>
        <v>55.25039138885435</v>
      </c>
      <c r="H35" s="94">
        <v>308028700</v>
      </c>
      <c r="I35" s="94">
        <v>170187062.34</v>
      </c>
      <c r="J35" s="94">
        <f t="shared" si="1"/>
        <v>55.25039138885435</v>
      </c>
      <c r="K35" s="113">
        <f t="shared" si="17"/>
        <v>1203100</v>
      </c>
      <c r="L35" s="113">
        <f t="shared" si="17"/>
        <v>599800</v>
      </c>
      <c r="M35" s="113">
        <f>L35/K35*100</f>
        <v>49.854542432050536</v>
      </c>
      <c r="N35" s="118">
        <v>603700</v>
      </c>
      <c r="O35" s="118">
        <v>300500</v>
      </c>
      <c r="P35" s="113">
        <f>O35/N35*100</f>
        <v>49.77637899619016</v>
      </c>
      <c r="Q35" s="118">
        <v>599400</v>
      </c>
      <c r="R35" s="119">
        <v>299300</v>
      </c>
      <c r="S35" s="113">
        <f>R35/Q35*100</f>
        <v>49.93326659993327</v>
      </c>
    </row>
    <row r="36" spans="1:19" ht="75.75" customHeight="1">
      <c r="A36" s="26" t="s">
        <v>182</v>
      </c>
      <c r="B36" s="47"/>
      <c r="C36" s="85">
        <f t="shared" si="15"/>
        <v>35475100</v>
      </c>
      <c r="D36" s="85">
        <f>K36</f>
        <v>754500</v>
      </c>
      <c r="E36" s="85">
        <f t="shared" si="16"/>
        <v>11608000</v>
      </c>
      <c r="F36" s="85">
        <f>L36</f>
        <v>377000</v>
      </c>
      <c r="G36" s="85">
        <f t="shared" si="4"/>
        <v>32.72154271587677</v>
      </c>
      <c r="H36" s="85">
        <v>35475100</v>
      </c>
      <c r="I36" s="85">
        <v>11608000</v>
      </c>
      <c r="J36" s="85">
        <f t="shared" si="1"/>
        <v>32.72154271587677</v>
      </c>
      <c r="K36" s="112">
        <f t="shared" si="17"/>
        <v>754500</v>
      </c>
      <c r="L36" s="112">
        <f t="shared" si="17"/>
        <v>377000</v>
      </c>
      <c r="M36" s="112">
        <f>L36/K36*100</f>
        <v>49.966865473823724</v>
      </c>
      <c r="N36" s="120">
        <v>361300</v>
      </c>
      <c r="O36" s="120">
        <v>180400</v>
      </c>
      <c r="P36" s="112">
        <f>O36/N36*100</f>
        <v>49.93080542485469</v>
      </c>
      <c r="Q36" s="120">
        <v>393200</v>
      </c>
      <c r="R36" s="121">
        <v>196600</v>
      </c>
      <c r="S36" s="112">
        <f>R36/Q36*100</f>
        <v>50</v>
      </c>
    </row>
    <row r="37" spans="1:19" ht="30.75" customHeight="1">
      <c r="A37" s="26" t="s">
        <v>54</v>
      </c>
      <c r="B37" s="47"/>
      <c r="C37" s="85">
        <f t="shared" si="15"/>
        <v>272553600</v>
      </c>
      <c r="D37" s="85">
        <f>K37</f>
        <v>448600</v>
      </c>
      <c r="E37" s="85">
        <f t="shared" si="16"/>
        <v>158579062.34</v>
      </c>
      <c r="F37" s="85">
        <f>L37</f>
        <v>222800</v>
      </c>
      <c r="G37" s="85">
        <f t="shared" si="4"/>
        <v>58.18270693911216</v>
      </c>
      <c r="H37" s="85">
        <f>H35-H36</f>
        <v>272553600</v>
      </c>
      <c r="I37" s="85">
        <f>I35-I36</f>
        <v>158579062.34</v>
      </c>
      <c r="J37" s="85">
        <f t="shared" si="1"/>
        <v>58.18270693911216</v>
      </c>
      <c r="K37" s="112">
        <f t="shared" si="17"/>
        <v>448600</v>
      </c>
      <c r="L37" s="112">
        <f t="shared" si="17"/>
        <v>222800</v>
      </c>
      <c r="M37" s="112">
        <v>0</v>
      </c>
      <c r="N37" s="120">
        <f>N35-N36</f>
        <v>242400</v>
      </c>
      <c r="O37" s="120">
        <f>O35-O36</f>
        <v>120100</v>
      </c>
      <c r="P37" s="112">
        <v>0</v>
      </c>
      <c r="Q37" s="120">
        <f>Q35-Q36</f>
        <v>206200</v>
      </c>
      <c r="R37" s="120">
        <f>R35-R36</f>
        <v>102700</v>
      </c>
      <c r="S37" s="112">
        <v>0</v>
      </c>
    </row>
    <row r="38" spans="1:19" s="25" customFormat="1" ht="33" customHeight="1">
      <c r="A38" s="20" t="s">
        <v>55</v>
      </c>
      <c r="B38" s="60">
        <v>20204</v>
      </c>
      <c r="C38" s="94">
        <f>C39</f>
        <v>1599400</v>
      </c>
      <c r="D38" s="94">
        <f>D39</f>
        <v>499000</v>
      </c>
      <c r="E38" s="94">
        <f>E39</f>
        <v>45000</v>
      </c>
      <c r="F38" s="94">
        <f>F39</f>
        <v>268100</v>
      </c>
      <c r="G38" s="94">
        <f t="shared" si="4"/>
        <v>2.8135550831561837</v>
      </c>
      <c r="H38" s="94">
        <v>2098400</v>
      </c>
      <c r="I38" s="94">
        <v>313100</v>
      </c>
      <c r="J38" s="94">
        <f t="shared" si="1"/>
        <v>14.920892108272971</v>
      </c>
      <c r="K38" s="113">
        <f>SUM(K39:K41)</f>
        <v>0</v>
      </c>
      <c r="L38" s="113">
        <f>SUM(L39:L41)</f>
        <v>0</v>
      </c>
      <c r="M38" s="113">
        <v>0</v>
      </c>
      <c r="N38" s="113">
        <f>SUM(N39:N41)</f>
        <v>0</v>
      </c>
      <c r="O38" s="113">
        <f>SUM(O39:O41)</f>
        <v>0</v>
      </c>
      <c r="P38" s="113">
        <v>0</v>
      </c>
      <c r="Q38" s="113">
        <f>SUM(Q39:Q41)</f>
        <v>0</v>
      </c>
      <c r="R38" s="113">
        <f>SUM(R39:R41)</f>
        <v>0</v>
      </c>
      <c r="S38" s="113">
        <v>0</v>
      </c>
    </row>
    <row r="39" spans="1:19" ht="31.5">
      <c r="A39" s="26" t="s">
        <v>168</v>
      </c>
      <c r="B39" s="47"/>
      <c r="C39" s="85">
        <f>H39+K39-D39</f>
        <v>1599400</v>
      </c>
      <c r="D39" s="85">
        <f>D41</f>
        <v>499000</v>
      </c>
      <c r="E39" s="85">
        <f>I39+L39-F39</f>
        <v>45000</v>
      </c>
      <c r="F39" s="85">
        <f>F41</f>
        <v>268100</v>
      </c>
      <c r="G39" s="85">
        <f t="shared" si="4"/>
        <v>2.8135550831561837</v>
      </c>
      <c r="H39" s="85">
        <f>H40+H41</f>
        <v>2098400</v>
      </c>
      <c r="I39" s="85">
        <f>I40+I41</f>
        <v>313100</v>
      </c>
      <c r="J39" s="85">
        <f t="shared" si="1"/>
        <v>14.920892108272971</v>
      </c>
      <c r="K39" s="112">
        <f aca="true" t="shared" si="18" ref="K39:L44">N39+Q39</f>
        <v>0</v>
      </c>
      <c r="L39" s="112">
        <f t="shared" si="18"/>
        <v>0</v>
      </c>
      <c r="M39" s="112"/>
      <c r="N39" s="112"/>
      <c r="O39" s="112"/>
      <c r="P39" s="112"/>
      <c r="Q39" s="112"/>
      <c r="R39" s="112"/>
      <c r="S39" s="112"/>
    </row>
    <row r="40" spans="1:19" ht="31.5">
      <c r="A40" s="26" t="s">
        <v>183</v>
      </c>
      <c r="B40" s="47"/>
      <c r="C40" s="85">
        <f>H40+K40-D40</f>
        <v>1599400</v>
      </c>
      <c r="D40" s="85"/>
      <c r="E40" s="85">
        <f>I40+L40-F40</f>
        <v>45000</v>
      </c>
      <c r="F40" s="85"/>
      <c r="G40" s="85">
        <v>0</v>
      </c>
      <c r="H40" s="85">
        <v>1599400</v>
      </c>
      <c r="I40" s="85">
        <v>45000</v>
      </c>
      <c r="J40" s="85">
        <v>0</v>
      </c>
      <c r="K40" s="112">
        <f t="shared" si="18"/>
        <v>0</v>
      </c>
      <c r="L40" s="112">
        <f t="shared" si="18"/>
        <v>0</v>
      </c>
      <c r="M40" s="112"/>
      <c r="N40" s="112"/>
      <c r="O40" s="112"/>
      <c r="P40" s="112"/>
      <c r="Q40" s="112"/>
      <c r="R40" s="112"/>
      <c r="S40" s="112"/>
    </row>
    <row r="41" spans="1:19" s="25" customFormat="1" ht="110.25">
      <c r="A41" s="26" t="s">
        <v>58</v>
      </c>
      <c r="B41" s="47"/>
      <c r="C41" s="85">
        <f>H41+K41-D41</f>
        <v>0</v>
      </c>
      <c r="D41" s="96">
        <f>H41</f>
        <v>499000</v>
      </c>
      <c r="E41" s="85">
        <v>0</v>
      </c>
      <c r="F41" s="96">
        <f>I41</f>
        <v>268100</v>
      </c>
      <c r="G41" s="85"/>
      <c r="H41" s="85">
        <v>499000</v>
      </c>
      <c r="I41" s="85">
        <v>268100</v>
      </c>
      <c r="J41" s="85">
        <f t="shared" si="1"/>
        <v>53.72745490981964</v>
      </c>
      <c r="K41" s="112">
        <f t="shared" si="18"/>
        <v>0</v>
      </c>
      <c r="L41" s="112">
        <f t="shared" si="18"/>
        <v>0</v>
      </c>
      <c r="M41" s="112"/>
      <c r="N41" s="112">
        <v>0</v>
      </c>
      <c r="O41" s="112">
        <v>0</v>
      </c>
      <c r="P41" s="112"/>
      <c r="Q41" s="112">
        <v>0</v>
      </c>
      <c r="R41" s="112">
        <v>0</v>
      </c>
      <c r="S41" s="112"/>
    </row>
    <row r="42" spans="1:19" s="25" customFormat="1" ht="31.5">
      <c r="A42" s="20" t="s">
        <v>170</v>
      </c>
      <c r="B42" s="60">
        <v>207</v>
      </c>
      <c r="C42" s="94">
        <f>K42</f>
        <v>550000</v>
      </c>
      <c r="D42" s="111"/>
      <c r="E42" s="94">
        <f>L42</f>
        <v>310000</v>
      </c>
      <c r="F42" s="111"/>
      <c r="G42" s="94"/>
      <c r="H42" s="94"/>
      <c r="I42" s="94"/>
      <c r="J42" s="94"/>
      <c r="K42" s="113">
        <f t="shared" si="18"/>
        <v>550000</v>
      </c>
      <c r="L42" s="113">
        <f t="shared" si="18"/>
        <v>310000</v>
      </c>
      <c r="M42" s="113"/>
      <c r="N42" s="113"/>
      <c r="O42" s="113"/>
      <c r="P42" s="113"/>
      <c r="Q42" s="113">
        <v>550000</v>
      </c>
      <c r="R42" s="113">
        <v>310000</v>
      </c>
      <c r="S42" s="113"/>
    </row>
    <row r="43" spans="1:19" s="25" customFormat="1" ht="123.75" customHeight="1">
      <c r="A43" s="20" t="s">
        <v>123</v>
      </c>
      <c r="B43" s="60">
        <v>218</v>
      </c>
      <c r="C43" s="94">
        <v>0</v>
      </c>
      <c r="D43" s="94">
        <v>10213.94</v>
      </c>
      <c r="E43" s="94">
        <v>367</v>
      </c>
      <c r="F43" s="94">
        <v>10213.94</v>
      </c>
      <c r="G43" s="94"/>
      <c r="H43" s="94">
        <v>0</v>
      </c>
      <c r="I43" s="94">
        <v>367</v>
      </c>
      <c r="J43" s="94">
        <v>0</v>
      </c>
      <c r="K43" s="113">
        <f t="shared" si="18"/>
        <v>10213.94</v>
      </c>
      <c r="L43" s="113">
        <f t="shared" si="18"/>
        <v>10213.94</v>
      </c>
      <c r="M43" s="113"/>
      <c r="N43" s="118">
        <v>10213.94</v>
      </c>
      <c r="O43" s="118">
        <v>10213.94</v>
      </c>
      <c r="P43" s="113"/>
      <c r="Q43" s="113">
        <v>0</v>
      </c>
      <c r="R43" s="113"/>
      <c r="S43" s="113"/>
    </row>
    <row r="44" spans="1:19" s="25" customFormat="1" ht="78.75" customHeight="1">
      <c r="A44" s="20" t="s">
        <v>106</v>
      </c>
      <c r="B44" s="60">
        <v>219</v>
      </c>
      <c r="C44" s="94">
        <f>H44+K44-D44</f>
        <v>-2930676.67</v>
      </c>
      <c r="D44" s="94">
        <v>-10213.94</v>
      </c>
      <c r="E44" s="94">
        <f>I44+L44-F44</f>
        <v>-2930676.67</v>
      </c>
      <c r="F44" s="94">
        <v>-10213.94</v>
      </c>
      <c r="G44" s="94">
        <f t="shared" si="4"/>
        <v>100</v>
      </c>
      <c r="H44" s="94">
        <v>-2940890.61</v>
      </c>
      <c r="I44" s="94">
        <v>-2940890.61</v>
      </c>
      <c r="J44" s="94">
        <f t="shared" si="1"/>
        <v>100</v>
      </c>
      <c r="K44" s="113">
        <f t="shared" si="18"/>
        <v>0</v>
      </c>
      <c r="L44" s="113">
        <f t="shared" si="18"/>
        <v>0</v>
      </c>
      <c r="M44" s="113"/>
      <c r="N44" s="113"/>
      <c r="O44" s="113"/>
      <c r="P44" s="113"/>
      <c r="Q44" s="113"/>
      <c r="R44" s="113"/>
      <c r="S44" s="113"/>
    </row>
    <row r="45" spans="1:19" s="25" customFormat="1" ht="15.75">
      <c r="A45" s="20" t="s">
        <v>60</v>
      </c>
      <c r="B45" s="60"/>
      <c r="C45" s="94"/>
      <c r="D45" s="94">
        <f>D44+D43+D26+D25</f>
        <v>19488500</v>
      </c>
      <c r="E45" s="110"/>
      <c r="F45" s="94">
        <f>F44+F43+F26+F25</f>
        <v>8835900</v>
      </c>
      <c r="G45" s="94">
        <f>F45/D45*100</f>
        <v>45.33904610411268</v>
      </c>
      <c r="H45" s="94">
        <f>H43+H41</f>
        <v>499000</v>
      </c>
      <c r="I45" s="94">
        <f>I43+I41</f>
        <v>268467</v>
      </c>
      <c r="J45" s="94"/>
      <c r="K45" s="113"/>
      <c r="L45" s="113"/>
      <c r="M45" s="113" t="e">
        <f>L45/K45*100</f>
        <v>#DIV/0!</v>
      </c>
      <c r="N45" s="113"/>
      <c r="O45" s="113"/>
      <c r="P45" s="113"/>
      <c r="Q45" s="113"/>
      <c r="R45" s="113"/>
      <c r="S45" s="113"/>
    </row>
    <row r="46" spans="1:19" s="25" customFormat="1" ht="15.75">
      <c r="A46" s="20" t="s">
        <v>61</v>
      </c>
      <c r="B46" s="60"/>
      <c r="C46" s="94">
        <f>C25+C26</f>
        <v>617827389.93</v>
      </c>
      <c r="D46" s="94">
        <f>D25+D26+D44+D43+D42</f>
        <v>19488500</v>
      </c>
      <c r="E46" s="94">
        <f>E25+E26</f>
        <v>300618180.72</v>
      </c>
      <c r="F46" s="94">
        <f>F25+F26+F44+F43+F42</f>
        <v>8835900</v>
      </c>
      <c r="G46" s="94">
        <f t="shared" si="4"/>
        <v>48.65730875966185</v>
      </c>
      <c r="H46" s="94">
        <f>H25+H26</f>
        <v>526243604.39</v>
      </c>
      <c r="I46" s="94">
        <f>I25+I26</f>
        <v>272752167.52</v>
      </c>
      <c r="J46" s="94">
        <f>I46/H46*100</f>
        <v>51.830020402084145</v>
      </c>
      <c r="K46" s="113">
        <f>K25+K26</f>
        <v>111072285.53999999</v>
      </c>
      <c r="L46" s="113">
        <f>L25+L26</f>
        <v>36701913.2</v>
      </c>
      <c r="M46" s="113">
        <f>L46/K46*100</f>
        <v>33.04326819383103</v>
      </c>
      <c r="N46" s="113">
        <f>N25+N26</f>
        <v>83238613.94</v>
      </c>
      <c r="O46" s="113">
        <f>O25+O26</f>
        <v>25000515.080000002</v>
      </c>
      <c r="P46" s="113">
        <f>O46/N46*100</f>
        <v>30.034756583069555</v>
      </c>
      <c r="Q46" s="113">
        <f>Q25+Q26</f>
        <v>27833671.6</v>
      </c>
      <c r="R46" s="113">
        <f>R25+R26</f>
        <v>11701398.120000001</v>
      </c>
      <c r="S46" s="113">
        <f>R46/Q46*100</f>
        <v>42.04044039953392</v>
      </c>
    </row>
    <row r="47" spans="1:19" s="25" customFormat="1" ht="47.25">
      <c r="A47" s="20" t="s">
        <v>107</v>
      </c>
      <c r="B47" s="60"/>
      <c r="C47" s="94">
        <f>H47+K47</f>
        <v>10826785.28</v>
      </c>
      <c r="D47" s="94">
        <f>D48+D53</f>
        <v>0</v>
      </c>
      <c r="E47" s="94">
        <f>E48+E53</f>
        <v>-8144418.46</v>
      </c>
      <c r="F47" s="94">
        <f>F48+F53</f>
        <v>0</v>
      </c>
      <c r="G47" s="94"/>
      <c r="H47" s="94">
        <f>H49+H50+H51+H52+H53+H54+H55</f>
        <v>6639664.93</v>
      </c>
      <c r="I47" s="94">
        <f>I49+I50+I51+I52+I53+I54+I55</f>
        <v>-5732220.58</v>
      </c>
      <c r="J47" s="94">
        <f>I47/H47*100</f>
        <v>-86.33297975776017</v>
      </c>
      <c r="K47" s="113">
        <f aca="true" t="shared" si="19" ref="K47:L57">N47+Q47</f>
        <v>4187120.3499999996</v>
      </c>
      <c r="L47" s="113">
        <f t="shared" si="19"/>
        <v>-2412197.88</v>
      </c>
      <c r="M47" s="113"/>
      <c r="N47" s="113">
        <f>N48</f>
        <v>1059148.43</v>
      </c>
      <c r="O47" s="113">
        <f>O48</f>
        <v>-2220707.54</v>
      </c>
      <c r="P47" s="113"/>
      <c r="Q47" s="113">
        <f>Q48</f>
        <v>3127971.92</v>
      </c>
      <c r="R47" s="113">
        <f>R48</f>
        <v>-191490.34</v>
      </c>
      <c r="S47" s="113"/>
    </row>
    <row r="48" spans="1:19" ht="29.25" customHeight="1">
      <c r="A48" s="26" t="s">
        <v>108</v>
      </c>
      <c r="B48" s="47"/>
      <c r="C48" s="85">
        <f>H48</f>
        <v>-1972200</v>
      </c>
      <c r="D48" s="85"/>
      <c r="E48" s="85">
        <f>E49+E50+E51+E52</f>
        <v>0</v>
      </c>
      <c r="F48" s="85"/>
      <c r="G48" s="85">
        <f t="shared" si="4"/>
        <v>0</v>
      </c>
      <c r="H48" s="85">
        <f>H49+H50+H51+H52</f>
        <v>-1972200</v>
      </c>
      <c r="I48" s="85">
        <f>I49+I50+I51+I52</f>
        <v>0</v>
      </c>
      <c r="J48" s="85">
        <f t="shared" si="1"/>
        <v>0</v>
      </c>
      <c r="K48" s="112">
        <f t="shared" si="19"/>
        <v>4187120.3499999996</v>
      </c>
      <c r="L48" s="112">
        <f t="shared" si="19"/>
        <v>-2412197.88</v>
      </c>
      <c r="M48" s="112"/>
      <c r="N48" s="112">
        <f>N53+N54+N55+N51+N52</f>
        <v>1059148.43</v>
      </c>
      <c r="O48" s="112">
        <f>O53+O54+O55+O51+O52</f>
        <v>-2220707.54</v>
      </c>
      <c r="P48" s="112"/>
      <c r="Q48" s="112">
        <f>Q53+Q54+Q55+Q51+Q52</f>
        <v>3127971.92</v>
      </c>
      <c r="R48" s="112">
        <f>R53+R54+R55+R51+R52</f>
        <v>-191490.34</v>
      </c>
      <c r="S48" s="112"/>
    </row>
    <row r="49" spans="1:19" ht="78.75">
      <c r="A49" s="50" t="s">
        <v>137</v>
      </c>
      <c r="B49" s="47"/>
      <c r="C49" s="85">
        <f>H49+K49</f>
        <v>10000000</v>
      </c>
      <c r="D49" s="85"/>
      <c r="E49" s="85">
        <f aca="true" t="shared" si="20" ref="E49:E54">I49+L49</f>
        <v>0</v>
      </c>
      <c r="F49" s="85"/>
      <c r="G49" s="85"/>
      <c r="H49" s="85">
        <v>10000000</v>
      </c>
      <c r="I49" s="85">
        <v>0</v>
      </c>
      <c r="J49" s="85">
        <f t="shared" si="1"/>
        <v>0</v>
      </c>
      <c r="K49" s="112">
        <f t="shared" si="19"/>
        <v>0</v>
      </c>
      <c r="L49" s="112">
        <f t="shared" si="19"/>
        <v>0</v>
      </c>
      <c r="M49" s="112"/>
      <c r="N49" s="112"/>
      <c r="O49" s="112"/>
      <c r="P49" s="112"/>
      <c r="Q49" s="112"/>
      <c r="R49" s="112"/>
      <c r="S49" s="112"/>
    </row>
    <row r="50" spans="1:19" ht="79.5" customHeight="1">
      <c r="A50" s="50" t="s">
        <v>118</v>
      </c>
      <c r="B50" s="61"/>
      <c r="C50" s="85">
        <f>H50+K50</f>
        <v>0</v>
      </c>
      <c r="D50" s="85"/>
      <c r="E50" s="85">
        <f t="shared" si="20"/>
        <v>0</v>
      </c>
      <c r="F50" s="85"/>
      <c r="G50" s="85" t="e">
        <f t="shared" si="4"/>
        <v>#DIV/0!</v>
      </c>
      <c r="H50" s="85"/>
      <c r="I50" s="85"/>
      <c r="J50" s="85" t="e">
        <f t="shared" si="1"/>
        <v>#DIV/0!</v>
      </c>
      <c r="K50" s="112">
        <f t="shared" si="19"/>
        <v>0</v>
      </c>
      <c r="L50" s="112">
        <f t="shared" si="19"/>
        <v>0</v>
      </c>
      <c r="M50" s="112"/>
      <c r="N50" s="112"/>
      <c r="O50" s="112"/>
      <c r="P50" s="112"/>
      <c r="Q50" s="112"/>
      <c r="R50" s="112"/>
      <c r="S50" s="112"/>
    </row>
    <row r="51" spans="1:19" ht="45" customHeight="1">
      <c r="A51" s="50" t="s">
        <v>119</v>
      </c>
      <c r="B51" s="61"/>
      <c r="C51" s="85">
        <f>H51+K51-D51</f>
        <v>0</v>
      </c>
      <c r="D51" s="85">
        <v>720000</v>
      </c>
      <c r="E51" s="85">
        <f>I51+L51</f>
        <v>0</v>
      </c>
      <c r="F51" s="85">
        <v>720000</v>
      </c>
      <c r="G51" s="85"/>
      <c r="H51" s="85"/>
      <c r="I51" s="85">
        <v>0</v>
      </c>
      <c r="J51" s="85" t="e">
        <f t="shared" si="1"/>
        <v>#DIV/0!</v>
      </c>
      <c r="K51" s="112">
        <f t="shared" si="19"/>
        <v>720000</v>
      </c>
      <c r="L51" s="112">
        <f t="shared" si="19"/>
        <v>0</v>
      </c>
      <c r="M51" s="112">
        <v>0</v>
      </c>
      <c r="N51" s="112">
        <v>720000</v>
      </c>
      <c r="O51" s="112">
        <v>0</v>
      </c>
      <c r="P51" s="112">
        <v>0</v>
      </c>
      <c r="Q51" s="112"/>
      <c r="R51" s="112">
        <v>0</v>
      </c>
      <c r="S51" s="112">
        <v>0</v>
      </c>
    </row>
    <row r="52" spans="1:19" ht="47.25" customHeight="1">
      <c r="A52" s="26" t="s">
        <v>120</v>
      </c>
      <c r="B52" s="47"/>
      <c r="C52" s="85">
        <f>H52+K52-D52</f>
        <v>-11972200</v>
      </c>
      <c r="D52" s="85">
        <v>-800000</v>
      </c>
      <c r="E52" s="85">
        <f>I52</f>
        <v>0</v>
      </c>
      <c r="F52" s="85">
        <v>-800000</v>
      </c>
      <c r="G52" s="85">
        <f t="shared" si="4"/>
        <v>0</v>
      </c>
      <c r="H52" s="85">
        <v>-11972200</v>
      </c>
      <c r="I52" s="85">
        <v>0</v>
      </c>
      <c r="J52" s="85">
        <f t="shared" si="1"/>
        <v>0</v>
      </c>
      <c r="K52" s="112">
        <f t="shared" si="19"/>
        <v>-800000</v>
      </c>
      <c r="L52" s="112">
        <f t="shared" si="19"/>
        <v>0</v>
      </c>
      <c r="M52" s="112">
        <v>0</v>
      </c>
      <c r="N52" s="112">
        <v>-800000</v>
      </c>
      <c r="O52" s="112">
        <v>0</v>
      </c>
      <c r="P52" s="112">
        <v>0</v>
      </c>
      <c r="Q52" s="112"/>
      <c r="R52" s="112">
        <v>0</v>
      </c>
      <c r="S52" s="112">
        <v>0</v>
      </c>
    </row>
    <row r="53" spans="1:19" ht="31.5">
      <c r="A53" s="26" t="s">
        <v>117</v>
      </c>
      <c r="B53" s="47">
        <v>105</v>
      </c>
      <c r="C53" s="85">
        <f>H53+K53</f>
        <v>12798985.28</v>
      </c>
      <c r="D53" s="85"/>
      <c r="E53" s="85">
        <f>I53+L53</f>
        <v>-8144418.46</v>
      </c>
      <c r="F53" s="85"/>
      <c r="G53" s="85"/>
      <c r="H53" s="85">
        <v>8531864.93</v>
      </c>
      <c r="I53" s="85">
        <v>-5732220.58</v>
      </c>
      <c r="J53" s="85">
        <f t="shared" si="1"/>
        <v>-67.18602119267258</v>
      </c>
      <c r="K53" s="112">
        <f>N53+Q53</f>
        <v>4267120.35</v>
      </c>
      <c r="L53" s="112">
        <f t="shared" si="19"/>
        <v>-2412197.88</v>
      </c>
      <c r="M53" s="112"/>
      <c r="N53" s="112">
        <v>1139148.43</v>
      </c>
      <c r="O53" s="112">
        <v>-2220707.54</v>
      </c>
      <c r="P53" s="112"/>
      <c r="Q53" s="112">
        <v>3127971.92</v>
      </c>
      <c r="R53" s="112">
        <v>-191490.34</v>
      </c>
      <c r="S53" s="112"/>
    </row>
    <row r="54" spans="1:19" s="25" customFormat="1" ht="93" customHeight="1">
      <c r="A54" s="26" t="s">
        <v>121</v>
      </c>
      <c r="B54" s="47"/>
      <c r="C54" s="85">
        <f>H54+K54-D54</f>
        <v>-720000</v>
      </c>
      <c r="D54" s="85"/>
      <c r="E54" s="85">
        <f t="shared" si="20"/>
        <v>0</v>
      </c>
      <c r="F54" s="85"/>
      <c r="G54" s="85">
        <f t="shared" si="4"/>
        <v>0</v>
      </c>
      <c r="H54" s="85">
        <v>-720000</v>
      </c>
      <c r="I54" s="85">
        <v>0</v>
      </c>
      <c r="J54" s="85">
        <f t="shared" si="1"/>
        <v>0</v>
      </c>
      <c r="K54" s="112">
        <f t="shared" si="19"/>
        <v>0</v>
      </c>
      <c r="L54" s="112">
        <f t="shared" si="19"/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0</v>
      </c>
    </row>
    <row r="55" spans="1:19" s="25" customFormat="1" ht="64.5" customHeight="1">
      <c r="A55" s="26" t="s">
        <v>143</v>
      </c>
      <c r="B55" s="47"/>
      <c r="C55" s="85">
        <f>H55+K55-D55</f>
        <v>800000</v>
      </c>
      <c r="D55" s="85"/>
      <c r="E55" s="85">
        <f>I55+L55-F55</f>
        <v>0</v>
      </c>
      <c r="F55" s="85"/>
      <c r="G55" s="85"/>
      <c r="H55" s="85">
        <v>800000</v>
      </c>
      <c r="I55" s="85">
        <v>0</v>
      </c>
      <c r="J55" s="85">
        <f t="shared" si="1"/>
        <v>0</v>
      </c>
      <c r="K55" s="112">
        <f t="shared" si="19"/>
        <v>0</v>
      </c>
      <c r="L55" s="112">
        <f t="shared" si="19"/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</row>
    <row r="56" spans="1:19" s="25" customFormat="1" ht="31.5">
      <c r="A56" s="46" t="s">
        <v>109</v>
      </c>
      <c r="B56" s="62"/>
      <c r="C56" s="94">
        <f>C46-C75</f>
        <v>-10826785.28000009</v>
      </c>
      <c r="D56" s="94"/>
      <c r="E56" s="94">
        <f>E46-E75</f>
        <v>8144418.460000038</v>
      </c>
      <c r="F56" s="94"/>
      <c r="G56" s="94"/>
      <c r="H56" s="94">
        <f>H46-H75</f>
        <v>-6639664.930000007</v>
      </c>
      <c r="I56" s="94">
        <f>I46-I75</f>
        <v>5732220.579999983</v>
      </c>
      <c r="J56" s="94">
        <f t="shared" si="1"/>
        <v>-86.33297975775982</v>
      </c>
      <c r="K56" s="113">
        <f t="shared" si="19"/>
        <v>-4187120.350000005</v>
      </c>
      <c r="L56" s="113">
        <f t="shared" si="19"/>
        <v>2412197.8800000027</v>
      </c>
      <c r="M56" s="113"/>
      <c r="N56" s="113">
        <f>N46-N75</f>
        <v>-1059148.4300000072</v>
      </c>
      <c r="O56" s="113">
        <f>O46-O75</f>
        <v>2220707.540000003</v>
      </c>
      <c r="P56" s="113"/>
      <c r="Q56" s="113">
        <f>Q46-Q75</f>
        <v>-3127971.919999998</v>
      </c>
      <c r="R56" s="113">
        <f>R46-R75</f>
        <v>191490.33999999985</v>
      </c>
      <c r="S56" s="113"/>
    </row>
    <row r="57" spans="1:19" s="25" customFormat="1" ht="33.75" customHeight="1">
      <c r="A57" s="20" t="s">
        <v>73</v>
      </c>
      <c r="B57" s="60"/>
      <c r="C57" s="94">
        <f>C46+C47</f>
        <v>628654175.2099999</v>
      </c>
      <c r="D57" s="94"/>
      <c r="E57" s="94">
        <f>E46+E47</f>
        <v>292473762.26000005</v>
      </c>
      <c r="F57" s="94"/>
      <c r="G57" s="94">
        <f t="shared" si="4"/>
        <v>46.52379222046845</v>
      </c>
      <c r="H57" s="94">
        <f>H46+H47</f>
        <v>532883269.32</v>
      </c>
      <c r="I57" s="94">
        <f>I46+I47</f>
        <v>267019946.93999997</v>
      </c>
      <c r="J57" s="94">
        <f t="shared" si="1"/>
        <v>50.10852513360721</v>
      </c>
      <c r="K57" s="113">
        <f t="shared" si="19"/>
        <v>115259405.89</v>
      </c>
      <c r="L57" s="113">
        <f t="shared" si="19"/>
        <v>34289715.32000001</v>
      </c>
      <c r="M57" s="113">
        <f>L57/K57*100</f>
        <v>29.750036498301103</v>
      </c>
      <c r="N57" s="113">
        <f>SUM(N46-N56)</f>
        <v>84297762.37</v>
      </c>
      <c r="O57" s="113">
        <f>SUM(O46+O47)</f>
        <v>22779807.540000003</v>
      </c>
      <c r="P57" s="113">
        <f>O57/N57*100</f>
        <v>27.023027538993027</v>
      </c>
      <c r="Q57" s="113">
        <f>SUM(Q46-Q56)</f>
        <v>30961643.52</v>
      </c>
      <c r="R57" s="113">
        <f>SUM(R46+R47)</f>
        <v>11509907.780000001</v>
      </c>
      <c r="S57" s="113">
        <f>R57/Q57*100</f>
        <v>37.174731285065846</v>
      </c>
    </row>
    <row r="58" spans="1:19" ht="16.5" customHeight="1">
      <c r="A58" s="47" t="s">
        <v>74</v>
      </c>
      <c r="B58" s="47"/>
      <c r="C58" s="85"/>
      <c r="D58" s="85"/>
      <c r="E58" s="85"/>
      <c r="F58" s="85"/>
      <c r="G58" s="85"/>
      <c r="H58" s="85"/>
      <c r="I58" s="85"/>
      <c r="J58" s="85"/>
      <c r="K58" s="112"/>
      <c r="L58" s="112"/>
      <c r="M58" s="112"/>
      <c r="N58" s="112"/>
      <c r="O58" s="112"/>
      <c r="P58" s="112"/>
      <c r="Q58" s="112"/>
      <c r="R58" s="112"/>
      <c r="S58" s="112"/>
    </row>
    <row r="59" spans="1:19" ht="19.5" customHeight="1">
      <c r="A59" s="26" t="s">
        <v>75</v>
      </c>
      <c r="B59" s="65" t="s">
        <v>125</v>
      </c>
      <c r="C59" s="85">
        <f>H59+K59-D59</f>
        <v>75095270</v>
      </c>
      <c r="D59" s="85">
        <v>951600</v>
      </c>
      <c r="E59" s="85">
        <f>I59+L59-F59</f>
        <v>32641323.88</v>
      </c>
      <c r="F59" s="85">
        <v>492700</v>
      </c>
      <c r="G59" s="85">
        <f t="shared" si="4"/>
        <v>43.466551062403795</v>
      </c>
      <c r="H59" s="85">
        <v>48186700</v>
      </c>
      <c r="I59" s="85">
        <v>21716110.86</v>
      </c>
      <c r="J59" s="85">
        <f t="shared" si="1"/>
        <v>45.06660730035466</v>
      </c>
      <c r="K59" s="112">
        <f aca="true" t="shared" si="21" ref="K59:L74">N59+Q59</f>
        <v>27860170</v>
      </c>
      <c r="L59" s="112">
        <f t="shared" si="21"/>
        <v>11417913.02</v>
      </c>
      <c r="M59" s="112">
        <f>L59/K59*100</f>
        <v>40.98292659377168</v>
      </c>
      <c r="N59" s="116">
        <v>13893770</v>
      </c>
      <c r="O59" s="116">
        <v>5702848.34</v>
      </c>
      <c r="P59" s="112">
        <f>O59/N59*100</f>
        <v>41.04608281265632</v>
      </c>
      <c r="Q59" s="116">
        <v>13966400</v>
      </c>
      <c r="R59" s="117">
        <v>5715064.68</v>
      </c>
      <c r="S59" s="112">
        <f>R59/Q59*100</f>
        <v>40.920098808569136</v>
      </c>
    </row>
    <row r="60" spans="1:19" ht="15.75">
      <c r="A60" s="26" t="s">
        <v>76</v>
      </c>
      <c r="B60" s="65" t="s">
        <v>126</v>
      </c>
      <c r="C60" s="85">
        <f>H60</f>
        <v>750500</v>
      </c>
      <c r="D60" s="85">
        <f>H60</f>
        <v>750500</v>
      </c>
      <c r="E60" s="85">
        <f aca="true" t="shared" si="22" ref="E60:E72">I60+L60-F60</f>
        <v>293846.4199999999</v>
      </c>
      <c r="F60" s="85">
        <f>I60</f>
        <v>375200</v>
      </c>
      <c r="G60" s="85">
        <f t="shared" si="4"/>
        <v>39.153420386409046</v>
      </c>
      <c r="H60" s="85">
        <v>750500</v>
      </c>
      <c r="I60" s="85">
        <v>375200</v>
      </c>
      <c r="J60" s="85">
        <f t="shared" si="1"/>
        <v>49.99333777481679</v>
      </c>
      <c r="K60" s="112">
        <f t="shared" si="21"/>
        <v>750500</v>
      </c>
      <c r="L60" s="112">
        <f t="shared" si="21"/>
        <v>293846.42</v>
      </c>
      <c r="M60" s="112">
        <f>L60/K60*100</f>
        <v>39.15342038640906</v>
      </c>
      <c r="N60" s="116">
        <v>357300</v>
      </c>
      <c r="O60" s="116">
        <v>129337.54</v>
      </c>
      <c r="P60" s="112">
        <f>O60/N60*100</f>
        <v>36.19858382311782</v>
      </c>
      <c r="Q60" s="116">
        <v>393200</v>
      </c>
      <c r="R60" s="117">
        <v>164508.88</v>
      </c>
      <c r="S60" s="112">
        <f>R60/Q60*100</f>
        <v>41.838474059003055</v>
      </c>
    </row>
    <row r="61" spans="1:19" ht="29.25" customHeight="1">
      <c r="A61" s="26" t="s">
        <v>77</v>
      </c>
      <c r="B61" s="65" t="s">
        <v>127</v>
      </c>
      <c r="C61" s="85">
        <f aca="true" t="shared" si="23" ref="C61:C70">H61+K61-D61</f>
        <v>1441000</v>
      </c>
      <c r="D61" s="85"/>
      <c r="E61" s="85">
        <f t="shared" si="22"/>
        <v>219700.45</v>
      </c>
      <c r="F61" s="85"/>
      <c r="G61" s="85">
        <f t="shared" si="4"/>
        <v>15.24638792505205</v>
      </c>
      <c r="H61" s="85">
        <v>300000</v>
      </c>
      <c r="I61" s="85">
        <v>68560</v>
      </c>
      <c r="J61" s="85">
        <v>0</v>
      </c>
      <c r="K61" s="112">
        <f t="shared" si="21"/>
        <v>1141000</v>
      </c>
      <c r="L61" s="112">
        <f t="shared" si="21"/>
        <v>151140.45</v>
      </c>
      <c r="M61" s="112">
        <f>L61/K61*100</f>
        <v>13.246314636283962</v>
      </c>
      <c r="N61" s="116">
        <v>884500</v>
      </c>
      <c r="O61" s="116">
        <v>74332.05</v>
      </c>
      <c r="P61" s="112">
        <f>O61/N61*100</f>
        <v>8.40384963256077</v>
      </c>
      <c r="Q61" s="116">
        <v>256500</v>
      </c>
      <c r="R61" s="117">
        <v>76808.4</v>
      </c>
      <c r="S61" s="112">
        <f>R61/Q61*100</f>
        <v>29.944795321637425</v>
      </c>
    </row>
    <row r="62" spans="1:19" ht="15.75">
      <c r="A62" s="26" t="s">
        <v>78</v>
      </c>
      <c r="B62" s="65" t="s">
        <v>128</v>
      </c>
      <c r="C62" s="85">
        <f t="shared" si="23"/>
        <v>54978750.21</v>
      </c>
      <c r="D62" s="85"/>
      <c r="E62" s="85">
        <f t="shared" si="22"/>
        <v>8373606.16</v>
      </c>
      <c r="F62" s="85"/>
      <c r="G62" s="85">
        <f t="shared" si="4"/>
        <v>15.230622973450092</v>
      </c>
      <c r="H62" s="85">
        <v>12328904.32</v>
      </c>
      <c r="I62" s="85">
        <v>616645.12</v>
      </c>
      <c r="J62" s="85">
        <f t="shared" si="1"/>
        <v>5.001621425512044</v>
      </c>
      <c r="K62" s="112">
        <f t="shared" si="21"/>
        <v>42649845.89</v>
      </c>
      <c r="L62" s="112">
        <f t="shared" si="21"/>
        <v>7756961.04</v>
      </c>
      <c r="M62" s="112">
        <f>L62/K62*100</f>
        <v>18.18754764086675</v>
      </c>
      <c r="N62" s="116">
        <v>33764902.37</v>
      </c>
      <c r="O62" s="116">
        <v>5938890.91</v>
      </c>
      <c r="P62" s="112">
        <f>O62/N62*100</f>
        <v>17.58894737772642</v>
      </c>
      <c r="Q62" s="116">
        <v>8884943.52</v>
      </c>
      <c r="R62" s="117">
        <v>1818070.13</v>
      </c>
      <c r="S62" s="112">
        <f>R62/Q62*100</f>
        <v>20.462371267836716</v>
      </c>
    </row>
    <row r="63" spans="1:19" ht="31.5">
      <c r="A63" s="26" t="s">
        <v>79</v>
      </c>
      <c r="B63" s="65" t="s">
        <v>129</v>
      </c>
      <c r="C63" s="85">
        <f t="shared" si="23"/>
        <v>43146690</v>
      </c>
      <c r="D63" s="85"/>
      <c r="E63" s="85">
        <f t="shared" si="22"/>
        <v>14610432.01</v>
      </c>
      <c r="F63" s="85"/>
      <c r="G63" s="85">
        <f t="shared" si="4"/>
        <v>33.8622314017599</v>
      </c>
      <c r="H63" s="85">
        <v>742800</v>
      </c>
      <c r="I63" s="85">
        <v>141615.42</v>
      </c>
      <c r="J63" s="85">
        <f t="shared" si="1"/>
        <v>19.06508077544427</v>
      </c>
      <c r="K63" s="112">
        <f t="shared" si="21"/>
        <v>42403890</v>
      </c>
      <c r="L63" s="112">
        <f t="shared" si="21"/>
        <v>14468816.59</v>
      </c>
      <c r="M63" s="112">
        <f>L63/K63*100</f>
        <v>34.121436948355445</v>
      </c>
      <c r="N63" s="116">
        <v>35153290</v>
      </c>
      <c r="O63" s="116">
        <v>10842898.7</v>
      </c>
      <c r="P63" s="112">
        <f>O63/N63*100</f>
        <v>30.844619948801377</v>
      </c>
      <c r="Q63" s="116">
        <v>7250600</v>
      </c>
      <c r="R63" s="117">
        <v>3625917.89</v>
      </c>
      <c r="S63" s="112">
        <f>R63/Q63*100</f>
        <v>50.00852191542769</v>
      </c>
    </row>
    <row r="64" spans="1:19" ht="31.5">
      <c r="A64" s="26" t="s">
        <v>80</v>
      </c>
      <c r="B64" s="65" t="s">
        <v>130</v>
      </c>
      <c r="C64" s="85">
        <f t="shared" si="23"/>
        <v>0</v>
      </c>
      <c r="D64" s="85"/>
      <c r="E64" s="85">
        <f t="shared" si="22"/>
        <v>0</v>
      </c>
      <c r="F64" s="85"/>
      <c r="G64" s="85"/>
      <c r="H64" s="85">
        <v>0</v>
      </c>
      <c r="I64" s="85">
        <v>0</v>
      </c>
      <c r="J64" s="85">
        <v>0</v>
      </c>
      <c r="K64" s="112">
        <f t="shared" si="21"/>
        <v>0</v>
      </c>
      <c r="L64" s="112">
        <f t="shared" si="21"/>
        <v>0</v>
      </c>
      <c r="M64" s="112">
        <v>0</v>
      </c>
      <c r="N64" s="112"/>
      <c r="O64" s="112"/>
      <c r="P64" s="112">
        <v>0</v>
      </c>
      <c r="Q64" s="112"/>
      <c r="R64" s="112"/>
      <c r="S64" s="112">
        <v>0</v>
      </c>
    </row>
    <row r="65" spans="1:19" ht="15.75">
      <c r="A65" s="26" t="s">
        <v>81</v>
      </c>
      <c r="B65" s="65" t="s">
        <v>131</v>
      </c>
      <c r="C65" s="85">
        <f t="shared" si="23"/>
        <v>265027729</v>
      </c>
      <c r="D65" s="85"/>
      <c r="E65" s="85">
        <f t="shared" si="22"/>
        <v>151450889.02</v>
      </c>
      <c r="F65" s="85"/>
      <c r="G65" s="85">
        <f t="shared" si="4"/>
        <v>57.14529932073636</v>
      </c>
      <c r="H65" s="85">
        <v>265000729</v>
      </c>
      <c r="I65" s="85">
        <v>151447779.02</v>
      </c>
      <c r="J65" s="85">
        <f t="shared" si="1"/>
        <v>57.14994807429379</v>
      </c>
      <c r="K65" s="112">
        <f t="shared" si="21"/>
        <v>27000</v>
      </c>
      <c r="L65" s="112">
        <f t="shared" si="21"/>
        <v>3110</v>
      </c>
      <c r="M65" s="112">
        <f>L65/K65*100</f>
        <v>11.518518518518519</v>
      </c>
      <c r="N65" s="116">
        <v>17000</v>
      </c>
      <c r="O65" s="116">
        <v>0</v>
      </c>
      <c r="P65" s="112">
        <f>O65/N65*100</f>
        <v>0</v>
      </c>
      <c r="Q65" s="116">
        <v>10000</v>
      </c>
      <c r="R65" s="117">
        <v>3110</v>
      </c>
      <c r="S65" s="112">
        <f>R65/Q65*100</f>
        <v>31.1</v>
      </c>
    </row>
    <row r="66" spans="1:19" ht="31.5">
      <c r="A66" s="26" t="s">
        <v>110</v>
      </c>
      <c r="B66" s="65" t="s">
        <v>132</v>
      </c>
      <c r="C66" s="85">
        <f t="shared" si="23"/>
        <v>41946241</v>
      </c>
      <c r="D66" s="85"/>
      <c r="E66" s="85">
        <f t="shared" si="22"/>
        <v>20821419.94</v>
      </c>
      <c r="F66" s="85"/>
      <c r="G66" s="85">
        <f t="shared" si="4"/>
        <v>49.63834528104676</v>
      </c>
      <c r="H66" s="85">
        <v>41665241</v>
      </c>
      <c r="I66" s="85">
        <v>20708419.94</v>
      </c>
      <c r="J66" s="85">
        <f t="shared" si="1"/>
        <v>49.70190845649975</v>
      </c>
      <c r="K66" s="112">
        <f t="shared" si="21"/>
        <v>281000</v>
      </c>
      <c r="L66" s="112">
        <f t="shared" si="21"/>
        <v>113000</v>
      </c>
      <c r="M66" s="112">
        <f>L66/K66*100</f>
        <v>40.213523131672595</v>
      </c>
      <c r="N66" s="116">
        <v>136000</v>
      </c>
      <c r="O66" s="116">
        <v>28000</v>
      </c>
      <c r="P66" s="112">
        <f>O66/N66*100</f>
        <v>20.588235294117645</v>
      </c>
      <c r="Q66" s="116">
        <v>145000</v>
      </c>
      <c r="R66" s="117">
        <v>85000</v>
      </c>
      <c r="S66" s="112">
        <f>R66/Q66*100</f>
        <v>58.620689655172406</v>
      </c>
    </row>
    <row r="67" spans="1:19" ht="15.75">
      <c r="A67" s="26" t="s">
        <v>111</v>
      </c>
      <c r="B67" s="65" t="s">
        <v>133</v>
      </c>
      <c r="C67" s="85">
        <f t="shared" si="23"/>
        <v>0</v>
      </c>
      <c r="D67" s="85"/>
      <c r="E67" s="85">
        <f t="shared" si="22"/>
        <v>0</v>
      </c>
      <c r="F67" s="85"/>
      <c r="G67" s="85">
        <v>0</v>
      </c>
      <c r="H67" s="85">
        <v>0</v>
      </c>
      <c r="I67" s="85">
        <v>0</v>
      </c>
      <c r="J67" s="85">
        <v>0</v>
      </c>
      <c r="K67" s="112">
        <f t="shared" si="21"/>
        <v>0</v>
      </c>
      <c r="L67" s="112">
        <f t="shared" si="21"/>
        <v>0</v>
      </c>
      <c r="M67" s="112"/>
      <c r="N67" s="112"/>
      <c r="O67" s="112"/>
      <c r="P67" s="112"/>
      <c r="Q67" s="112"/>
      <c r="R67" s="112"/>
      <c r="S67" s="112"/>
    </row>
    <row r="68" spans="1:19" ht="15.75">
      <c r="A68" s="26" t="s">
        <v>84</v>
      </c>
      <c r="B68" s="65" t="s">
        <v>134</v>
      </c>
      <c r="C68" s="85">
        <f t="shared" si="23"/>
        <v>141520795</v>
      </c>
      <c r="D68" s="85"/>
      <c r="E68" s="85">
        <f t="shared" si="22"/>
        <v>63745564.379999995</v>
      </c>
      <c r="F68" s="85"/>
      <c r="G68" s="85">
        <f t="shared" si="4"/>
        <v>45.04324921295135</v>
      </c>
      <c r="H68" s="85">
        <v>141485795</v>
      </c>
      <c r="I68" s="85">
        <v>63736136.58</v>
      </c>
      <c r="J68" s="85">
        <f t="shared" si="1"/>
        <v>45.04772834615658</v>
      </c>
      <c r="K68" s="112">
        <f t="shared" si="21"/>
        <v>35000</v>
      </c>
      <c r="L68" s="112">
        <f t="shared" si="21"/>
        <v>9427.8</v>
      </c>
      <c r="M68" s="112"/>
      <c r="N68" s="112"/>
      <c r="O68" s="112"/>
      <c r="P68" s="112"/>
      <c r="Q68" s="112">
        <v>35000</v>
      </c>
      <c r="R68" s="112">
        <v>9427.8</v>
      </c>
      <c r="S68" s="112"/>
    </row>
    <row r="69" spans="1:19" ht="15.75">
      <c r="A69" s="26" t="s">
        <v>112</v>
      </c>
      <c r="B69" s="65" t="s">
        <v>135</v>
      </c>
      <c r="C69" s="85">
        <f t="shared" si="23"/>
        <v>4392300</v>
      </c>
      <c r="D69" s="85"/>
      <c r="E69" s="85">
        <f t="shared" si="22"/>
        <v>316980</v>
      </c>
      <c r="F69" s="85"/>
      <c r="G69" s="85">
        <f t="shared" si="4"/>
        <v>7.2167201693873375</v>
      </c>
      <c r="H69" s="85">
        <v>4283300</v>
      </c>
      <c r="I69" s="85">
        <v>241480</v>
      </c>
      <c r="J69" s="85">
        <f t="shared" si="1"/>
        <v>5.637709242873486</v>
      </c>
      <c r="K69" s="112">
        <f t="shared" si="21"/>
        <v>109000</v>
      </c>
      <c r="L69" s="112">
        <f t="shared" si="21"/>
        <v>75500</v>
      </c>
      <c r="M69" s="112">
        <f>L69/K69*100</f>
        <v>69.26605504587155</v>
      </c>
      <c r="N69" s="116">
        <v>89000</v>
      </c>
      <c r="O69" s="116">
        <v>63500</v>
      </c>
      <c r="P69" s="112">
        <f>O69/N69*100</f>
        <v>71.34831460674157</v>
      </c>
      <c r="Q69" s="116">
        <v>20000</v>
      </c>
      <c r="R69" s="117">
        <v>12000</v>
      </c>
      <c r="S69" s="112">
        <f>R69/Q69*100</f>
        <v>60</v>
      </c>
    </row>
    <row r="70" spans="1:19" ht="31.5">
      <c r="A70" s="26" t="s">
        <v>113</v>
      </c>
      <c r="B70" s="65">
        <v>13</v>
      </c>
      <c r="C70" s="85">
        <f t="shared" si="23"/>
        <v>354900</v>
      </c>
      <c r="D70" s="85"/>
      <c r="E70" s="85">
        <f t="shared" si="22"/>
        <v>0</v>
      </c>
      <c r="F70" s="85"/>
      <c r="G70" s="85">
        <f t="shared" si="4"/>
        <v>0</v>
      </c>
      <c r="H70" s="85">
        <v>352900</v>
      </c>
      <c r="I70" s="85">
        <v>0</v>
      </c>
      <c r="J70" s="85">
        <f t="shared" si="1"/>
        <v>0</v>
      </c>
      <c r="K70" s="112">
        <f t="shared" si="21"/>
        <v>2000</v>
      </c>
      <c r="L70" s="112">
        <f t="shared" si="21"/>
        <v>0</v>
      </c>
      <c r="M70" s="112">
        <f>L70/K70*100</f>
        <v>0</v>
      </c>
      <c r="N70" s="116">
        <v>2000</v>
      </c>
      <c r="O70" s="116"/>
      <c r="P70" s="112">
        <f>O70/N70*100</f>
        <v>0</v>
      </c>
      <c r="Q70" s="112"/>
      <c r="R70" s="112"/>
      <c r="S70" s="112" t="e">
        <f>R70/Q70*100</f>
        <v>#DIV/0!</v>
      </c>
    </row>
    <row r="71" spans="1:19" ht="63">
      <c r="A71" s="26" t="s">
        <v>114</v>
      </c>
      <c r="B71" s="65">
        <v>14</v>
      </c>
      <c r="C71" s="85">
        <v>0</v>
      </c>
      <c r="D71" s="85">
        <f>H71</f>
        <v>17786400</v>
      </c>
      <c r="E71" s="85">
        <f>I71+L71-F71</f>
        <v>0</v>
      </c>
      <c r="F71" s="85">
        <f>I71</f>
        <v>7968000</v>
      </c>
      <c r="G71" s="85"/>
      <c r="H71" s="85">
        <v>17786400</v>
      </c>
      <c r="I71" s="85">
        <v>7968000</v>
      </c>
      <c r="J71" s="85">
        <f>I71/H71*100</f>
        <v>44.79827283767373</v>
      </c>
      <c r="K71" s="112">
        <f t="shared" si="21"/>
        <v>0</v>
      </c>
      <c r="L71" s="112">
        <f t="shared" si="21"/>
        <v>0</v>
      </c>
      <c r="M71" s="112"/>
      <c r="N71" s="116"/>
      <c r="O71" s="116"/>
      <c r="P71" s="112"/>
      <c r="Q71" s="112"/>
      <c r="R71" s="112"/>
      <c r="S71" s="112"/>
    </row>
    <row r="72" spans="1:19" s="25" customFormat="1" ht="13.5" customHeight="1">
      <c r="A72" s="26" t="s">
        <v>86</v>
      </c>
      <c r="B72" s="65"/>
      <c r="C72" s="85"/>
      <c r="D72" s="85"/>
      <c r="E72" s="85">
        <f t="shared" si="22"/>
        <v>0</v>
      </c>
      <c r="F72" s="85"/>
      <c r="G72" s="85"/>
      <c r="H72" s="85"/>
      <c r="I72" s="85"/>
      <c r="J72" s="85"/>
      <c r="K72" s="112">
        <f t="shared" si="21"/>
        <v>0</v>
      </c>
      <c r="L72" s="112">
        <f t="shared" si="21"/>
        <v>0</v>
      </c>
      <c r="M72" s="112"/>
      <c r="N72" s="112"/>
      <c r="O72" s="112"/>
      <c r="P72" s="112"/>
      <c r="Q72" s="112"/>
      <c r="R72" s="112"/>
      <c r="S72" s="112"/>
    </row>
    <row r="73" spans="1:19" s="25" customFormat="1" ht="31.5">
      <c r="A73" s="26" t="s">
        <v>122</v>
      </c>
      <c r="B73" s="65"/>
      <c r="C73" s="85">
        <f>C71</f>
        <v>0</v>
      </c>
      <c r="D73" s="85">
        <f>H73</f>
        <v>17786400</v>
      </c>
      <c r="E73" s="85">
        <v>0</v>
      </c>
      <c r="F73" s="85">
        <f>I73</f>
        <v>7968000</v>
      </c>
      <c r="G73" s="85">
        <f>G71</f>
        <v>0</v>
      </c>
      <c r="H73" s="85">
        <v>17786400</v>
      </c>
      <c r="I73" s="85">
        <v>7968000</v>
      </c>
      <c r="J73" s="85">
        <f>I73/H73*100</f>
        <v>44.79827283767373</v>
      </c>
      <c r="K73" s="112">
        <f t="shared" si="21"/>
        <v>0</v>
      </c>
      <c r="L73" s="112">
        <f t="shared" si="21"/>
        <v>0</v>
      </c>
      <c r="M73" s="112"/>
      <c r="N73" s="112"/>
      <c r="O73" s="112"/>
      <c r="P73" s="112"/>
      <c r="Q73" s="112"/>
      <c r="R73" s="112"/>
      <c r="S73" s="112"/>
    </row>
    <row r="74" spans="1:19" s="25" customFormat="1" ht="15.75">
      <c r="A74" s="20" t="s">
        <v>60</v>
      </c>
      <c r="B74" s="62"/>
      <c r="C74" s="94">
        <f>H74+K74</f>
        <v>0</v>
      </c>
      <c r="D74" s="94">
        <f>SUM(D59:D71)</f>
        <v>19488500</v>
      </c>
      <c r="E74" s="94"/>
      <c r="F74" s="94">
        <f>SUM(F59:F71)</f>
        <v>8835900</v>
      </c>
      <c r="G74" s="94">
        <f>F74/D74*100</f>
        <v>45.33904610411268</v>
      </c>
      <c r="H74" s="94"/>
      <c r="I74" s="94"/>
      <c r="J74" s="94"/>
      <c r="K74" s="113">
        <f t="shared" si="21"/>
        <v>0</v>
      </c>
      <c r="L74" s="113">
        <f t="shared" si="21"/>
        <v>0</v>
      </c>
      <c r="M74" s="113"/>
      <c r="N74" s="113"/>
      <c r="O74" s="113"/>
      <c r="P74" s="113"/>
      <c r="Q74" s="113"/>
      <c r="R74" s="113"/>
      <c r="S74" s="113"/>
    </row>
    <row r="75" spans="1:19" s="25" customFormat="1" ht="15.75">
      <c r="A75" s="20" t="s">
        <v>92</v>
      </c>
      <c r="B75" s="62"/>
      <c r="C75" s="94">
        <f>SUM(C59:C71)</f>
        <v>628654175.21</v>
      </c>
      <c r="D75" s="94">
        <f>SUM(D59:D71)</f>
        <v>19488500</v>
      </c>
      <c r="E75" s="94">
        <f>I75+L75-F75</f>
        <v>292473762.26</v>
      </c>
      <c r="F75" s="94">
        <f>SUM(F59:F71)</f>
        <v>8835900</v>
      </c>
      <c r="G75" s="94">
        <f>F75/D75*100</f>
        <v>45.33904610411268</v>
      </c>
      <c r="H75" s="94">
        <f>SUM(H59:H71)</f>
        <v>532883269.32</v>
      </c>
      <c r="I75" s="94">
        <f>SUM(I59:I71)</f>
        <v>267019946.94</v>
      </c>
      <c r="J75" s="94">
        <f>I75/H75*100</f>
        <v>50.10852513360721</v>
      </c>
      <c r="K75" s="113">
        <f>SUM(K59:K71)</f>
        <v>115259405.89</v>
      </c>
      <c r="L75" s="113">
        <f>SUM(L59:L71)</f>
        <v>34289715.31999999</v>
      </c>
      <c r="M75" s="113">
        <f>L75/K75*100</f>
        <v>29.750036498301085</v>
      </c>
      <c r="N75" s="113">
        <f>SUM(N59:N71)</f>
        <v>84297762.37</v>
      </c>
      <c r="O75" s="113">
        <f>SUM(O59:O71)</f>
        <v>22779807.54</v>
      </c>
      <c r="P75" s="113">
        <f>O75/N75*100</f>
        <v>27.023027538993023</v>
      </c>
      <c r="Q75" s="113">
        <f>SUM(Q59:Q71)</f>
        <v>30961643.52</v>
      </c>
      <c r="R75" s="113">
        <f>SUM(R59:R71)</f>
        <v>11509907.780000001</v>
      </c>
      <c r="S75" s="113">
        <f>R75/Q75*100</f>
        <v>37.174731285065846</v>
      </c>
    </row>
    <row r="76" spans="1:19" ht="13.5" customHeight="1">
      <c r="A76" s="26" t="s">
        <v>93</v>
      </c>
      <c r="B76" s="65"/>
      <c r="C76" s="85"/>
      <c r="D76" s="85"/>
      <c r="E76" s="85"/>
      <c r="F76" s="85"/>
      <c r="G76" s="85"/>
      <c r="H76" s="85"/>
      <c r="I76" s="85"/>
      <c r="J76" s="85"/>
      <c r="K76" s="112"/>
      <c r="L76" s="112"/>
      <c r="M76" s="112"/>
      <c r="N76" s="112"/>
      <c r="O76" s="112"/>
      <c r="P76" s="112"/>
      <c r="Q76" s="112"/>
      <c r="R76" s="112"/>
      <c r="S76" s="112"/>
    </row>
    <row r="77" spans="1:19" s="25" customFormat="1" ht="63">
      <c r="A77" s="20" t="s">
        <v>167</v>
      </c>
      <c r="B77" s="62" t="s">
        <v>155</v>
      </c>
      <c r="C77" s="94">
        <f aca="true" t="shared" si="24" ref="C77:C84">H77+K77</f>
        <v>69540428.12</v>
      </c>
      <c r="D77" s="94"/>
      <c r="E77" s="94">
        <f aca="true" t="shared" si="25" ref="E77:E84">I77+L77</f>
        <v>31284595.98</v>
      </c>
      <c r="F77" s="94"/>
      <c r="G77" s="94">
        <f aca="true" t="shared" si="26" ref="G77:G87">E77/C77*100</f>
        <v>44.98763787593432</v>
      </c>
      <c r="H77" s="94">
        <v>46434700</v>
      </c>
      <c r="I77" s="94">
        <v>21317192.18</v>
      </c>
      <c r="J77" s="94">
        <f aca="true" t="shared" si="27" ref="J77:J87">I77/H77*100</f>
        <v>45.90789254587625</v>
      </c>
      <c r="K77" s="113">
        <f aca="true" t="shared" si="28" ref="K77:L87">N77+Q77</f>
        <v>23105728.119999997</v>
      </c>
      <c r="L77" s="113">
        <f t="shared" si="28"/>
        <v>9967403.8</v>
      </c>
      <c r="M77" s="113">
        <f>L77/K77*100</f>
        <v>43.138237186182224</v>
      </c>
      <c r="N77" s="113">
        <v>10120828.12</v>
      </c>
      <c r="O77" s="113">
        <v>4335004.71</v>
      </c>
      <c r="P77" s="113">
        <f>O77/N77*100</f>
        <v>42.83250993496765</v>
      </c>
      <c r="Q77" s="113">
        <v>12984900</v>
      </c>
      <c r="R77" s="113">
        <v>5632399.09</v>
      </c>
      <c r="S77" s="113">
        <f>R77/Q77*100</f>
        <v>43.37653035448867</v>
      </c>
    </row>
    <row r="78" spans="1:19" ht="15.75">
      <c r="A78" s="26" t="s">
        <v>146</v>
      </c>
      <c r="B78" s="65" t="s">
        <v>156</v>
      </c>
      <c r="C78" s="85">
        <f t="shared" si="24"/>
        <v>46927198.99</v>
      </c>
      <c r="D78" s="85"/>
      <c r="E78" s="85">
        <f t="shared" si="25"/>
        <v>21246170.97</v>
      </c>
      <c r="F78" s="85"/>
      <c r="G78" s="85">
        <f t="shared" si="26"/>
        <v>45.2747477524228</v>
      </c>
      <c r="H78" s="85">
        <v>32413500</v>
      </c>
      <c r="I78" s="85">
        <v>15070994.97</v>
      </c>
      <c r="J78" s="85">
        <f t="shared" si="27"/>
        <v>46.496043222731274</v>
      </c>
      <c r="K78" s="112">
        <f t="shared" si="28"/>
        <v>14513698.99</v>
      </c>
      <c r="L78" s="112">
        <f t="shared" si="28"/>
        <v>6175176</v>
      </c>
      <c r="M78" s="112">
        <f>L78/K78*100</f>
        <v>42.547223862467604</v>
      </c>
      <c r="N78" s="123">
        <v>6320373.05</v>
      </c>
      <c r="O78" s="123">
        <v>2703131.64</v>
      </c>
      <c r="P78" s="112">
        <f>O78/N78*100</f>
        <v>42.76854575854506</v>
      </c>
      <c r="Q78" s="123">
        <v>8193325.94</v>
      </c>
      <c r="R78" s="123">
        <v>3472044.36</v>
      </c>
      <c r="S78" s="112">
        <f>R78/Q78*100</f>
        <v>42.37649503298046</v>
      </c>
    </row>
    <row r="79" spans="1:19" ht="28.5" customHeight="1">
      <c r="A79" s="26" t="s">
        <v>147</v>
      </c>
      <c r="B79" s="65" t="s">
        <v>154</v>
      </c>
      <c r="C79" s="85">
        <f t="shared" si="24"/>
        <v>13690451.870000001</v>
      </c>
      <c r="D79" s="85"/>
      <c r="E79" s="85">
        <f t="shared" si="25"/>
        <v>6011705.1899999995</v>
      </c>
      <c r="F79" s="85"/>
      <c r="G79" s="85">
        <f t="shared" si="26"/>
        <v>43.91166374262268</v>
      </c>
      <c r="H79" s="85">
        <v>9349500</v>
      </c>
      <c r="I79" s="85">
        <v>4277921.29</v>
      </c>
      <c r="J79" s="85">
        <f t="shared" si="27"/>
        <v>45.75561570137441</v>
      </c>
      <c r="K79" s="112">
        <f t="shared" si="28"/>
        <v>4340951.87</v>
      </c>
      <c r="L79" s="112">
        <f t="shared" si="28"/>
        <v>1733783.9</v>
      </c>
      <c r="M79" s="112">
        <f>L79/K79*100</f>
        <v>39.94017791309904</v>
      </c>
      <c r="N79" s="112">
        <v>1881943.46</v>
      </c>
      <c r="O79" s="112">
        <v>780151.65</v>
      </c>
      <c r="P79" s="112">
        <f>O79/N79*100</f>
        <v>41.454574304798726</v>
      </c>
      <c r="Q79" s="112">
        <v>2459008.41</v>
      </c>
      <c r="R79" s="112">
        <v>953632.25</v>
      </c>
      <c r="S79" s="112">
        <f>R79/Q79*100</f>
        <v>38.781170740282256</v>
      </c>
    </row>
    <row r="80" spans="1:19" s="25" customFormat="1" ht="45.75" customHeight="1">
      <c r="A80" s="20" t="s">
        <v>148</v>
      </c>
      <c r="B80" s="62" t="s">
        <v>157</v>
      </c>
      <c r="C80" s="94">
        <f t="shared" si="24"/>
        <v>173690400</v>
      </c>
      <c r="D80" s="94"/>
      <c r="E80" s="94">
        <f t="shared" si="25"/>
        <v>93023351.96</v>
      </c>
      <c r="F80" s="94"/>
      <c r="G80" s="94">
        <f t="shared" si="26"/>
        <v>53.556991036925474</v>
      </c>
      <c r="H80" s="94">
        <v>173690400</v>
      </c>
      <c r="I80" s="94">
        <v>93023351.96</v>
      </c>
      <c r="J80" s="94">
        <f t="shared" si="27"/>
        <v>53.556991036925474</v>
      </c>
      <c r="K80" s="113">
        <f t="shared" si="28"/>
        <v>0</v>
      </c>
      <c r="L80" s="113">
        <f t="shared" si="28"/>
        <v>0</v>
      </c>
      <c r="M80" s="113"/>
      <c r="N80" s="113">
        <v>0</v>
      </c>
      <c r="O80" s="113">
        <v>0</v>
      </c>
      <c r="P80" s="113"/>
      <c r="Q80" s="113">
        <v>0</v>
      </c>
      <c r="R80" s="113">
        <v>0</v>
      </c>
      <c r="S80" s="113"/>
    </row>
    <row r="81" spans="1:19" ht="31.5">
      <c r="A81" s="26" t="s">
        <v>179</v>
      </c>
      <c r="B81" s="98"/>
      <c r="C81" s="85">
        <f t="shared" si="24"/>
        <v>163275800</v>
      </c>
      <c r="D81" s="85"/>
      <c r="E81" s="85">
        <f t="shared" si="25"/>
        <v>88264973.07</v>
      </c>
      <c r="F81" s="85"/>
      <c r="G81" s="85">
        <f t="shared" si="26"/>
        <v>54.05882137463114</v>
      </c>
      <c r="H81" s="85">
        <v>163275800</v>
      </c>
      <c r="I81" s="85">
        <v>88264973.07</v>
      </c>
      <c r="J81" s="85">
        <f t="shared" si="27"/>
        <v>54.05882137463114</v>
      </c>
      <c r="K81" s="112"/>
      <c r="L81" s="112"/>
      <c r="M81" s="112"/>
      <c r="N81" s="112"/>
      <c r="O81" s="112"/>
      <c r="P81" s="112"/>
      <c r="Q81" s="112"/>
      <c r="R81" s="112"/>
      <c r="S81" s="112"/>
    </row>
    <row r="82" spans="1:19" ht="15.75">
      <c r="A82" s="26" t="s">
        <v>169</v>
      </c>
      <c r="B82" s="62"/>
      <c r="C82" s="85">
        <f t="shared" si="24"/>
        <v>10414600</v>
      </c>
      <c r="D82" s="85"/>
      <c r="E82" s="85">
        <f t="shared" si="25"/>
        <v>4758378.890000001</v>
      </c>
      <c r="F82" s="85"/>
      <c r="G82" s="85">
        <f t="shared" si="26"/>
        <v>45.68950214122482</v>
      </c>
      <c r="H82" s="85">
        <f>H80-H81</f>
        <v>10414600</v>
      </c>
      <c r="I82" s="85">
        <f>I80-I81</f>
        <v>4758378.890000001</v>
      </c>
      <c r="J82" s="85">
        <f t="shared" si="27"/>
        <v>45.68950214122482</v>
      </c>
      <c r="K82" s="112"/>
      <c r="L82" s="112"/>
      <c r="M82" s="112"/>
      <c r="N82" s="112"/>
      <c r="O82" s="112"/>
      <c r="P82" s="112"/>
      <c r="Q82" s="112"/>
      <c r="R82" s="112"/>
      <c r="S82" s="112"/>
    </row>
    <row r="83" spans="1:19" s="25" customFormat="1" ht="16.5" customHeight="1">
      <c r="A83" s="20" t="s">
        <v>165</v>
      </c>
      <c r="B83" s="62" t="s">
        <v>164</v>
      </c>
      <c r="C83" s="94">
        <f t="shared" si="24"/>
        <v>52879350.21</v>
      </c>
      <c r="D83" s="114"/>
      <c r="E83" s="94">
        <f t="shared" si="25"/>
        <v>8233927.16</v>
      </c>
      <c r="F83" s="114"/>
      <c r="G83" s="94">
        <f t="shared" si="26"/>
        <v>15.571157980006504</v>
      </c>
      <c r="H83" s="114">
        <v>10770504.32</v>
      </c>
      <c r="I83" s="114">
        <v>567266.12</v>
      </c>
      <c r="J83" s="94">
        <f t="shared" si="27"/>
        <v>5.266848265838679</v>
      </c>
      <c r="K83" s="113">
        <f t="shared" si="28"/>
        <v>42108845.89</v>
      </c>
      <c r="L83" s="113">
        <f t="shared" si="28"/>
        <v>7666661.04</v>
      </c>
      <c r="M83" s="113">
        <f>L83/K83*100</f>
        <v>18.20677075792447</v>
      </c>
      <c r="N83" s="122">
        <v>33224902.37</v>
      </c>
      <c r="O83" s="122">
        <v>5848590.91</v>
      </c>
      <c r="P83" s="113">
        <f>O83/N83*100</f>
        <v>17.603034148509373</v>
      </c>
      <c r="Q83" s="124">
        <v>8883943.52</v>
      </c>
      <c r="R83" s="124">
        <v>1818070.13</v>
      </c>
      <c r="S83" s="113">
        <f>R83/Q83*100</f>
        <v>20.464674566053525</v>
      </c>
    </row>
    <row r="84" spans="1:19" s="25" customFormat="1" ht="15.75">
      <c r="A84" s="20" t="s">
        <v>178</v>
      </c>
      <c r="B84" s="60">
        <v>12500</v>
      </c>
      <c r="C84" s="114">
        <f t="shared" si="24"/>
        <v>19564230</v>
      </c>
      <c r="D84" s="114"/>
      <c r="E84" s="114">
        <f t="shared" si="25"/>
        <v>3375058.4699999997</v>
      </c>
      <c r="F84" s="114"/>
      <c r="G84" s="115">
        <f t="shared" si="26"/>
        <v>17.251169455685194</v>
      </c>
      <c r="H84" s="114">
        <v>13848640</v>
      </c>
      <c r="I84" s="114">
        <v>2322473.34</v>
      </c>
      <c r="J84" s="94">
        <f t="shared" si="27"/>
        <v>16.770407346858608</v>
      </c>
      <c r="K84" s="113">
        <f t="shared" si="28"/>
        <v>5715590</v>
      </c>
      <c r="L84" s="113">
        <f t="shared" si="28"/>
        <v>1052585.13</v>
      </c>
      <c r="M84" s="113">
        <f>L84/K84*100</f>
        <v>18.416036314711164</v>
      </c>
      <c r="N84" s="122">
        <v>5514590</v>
      </c>
      <c r="O84" s="122">
        <v>1025335.13</v>
      </c>
      <c r="P84" s="113">
        <f>O84/N84*100</f>
        <v>18.593134394397406</v>
      </c>
      <c r="Q84" s="122">
        <v>201000</v>
      </c>
      <c r="R84" s="122">
        <v>27250</v>
      </c>
      <c r="S84" s="113">
        <f>R84/Q84*100</f>
        <v>13.557213930348258</v>
      </c>
    </row>
    <row r="85" spans="1:19" s="25" customFormat="1" ht="31.5">
      <c r="A85" s="20" t="s">
        <v>173</v>
      </c>
      <c r="B85" s="60"/>
      <c r="C85" s="114">
        <f>H85+K85-D85</f>
        <v>556785133.21</v>
      </c>
      <c r="D85" s="114">
        <v>18989500</v>
      </c>
      <c r="E85" s="114">
        <f>I85+L85-F85</f>
        <v>266620283.12</v>
      </c>
      <c r="F85" s="114">
        <v>293846.42</v>
      </c>
      <c r="G85" s="115">
        <f t="shared" si="26"/>
        <v>47.885668495290105</v>
      </c>
      <c r="H85" s="114">
        <v>493489669.32</v>
      </c>
      <c r="I85" s="114">
        <v>245332705.17</v>
      </c>
      <c r="J85" s="94">
        <f t="shared" si="27"/>
        <v>49.71384821652987</v>
      </c>
      <c r="K85" s="113">
        <f t="shared" si="28"/>
        <v>82284963.89</v>
      </c>
      <c r="L85" s="113">
        <f t="shared" si="28"/>
        <v>21581424.37</v>
      </c>
      <c r="M85" s="113">
        <f>L85/K85*100</f>
        <v>26.227664630017255</v>
      </c>
      <c r="N85" s="113">
        <v>64931692.37</v>
      </c>
      <c r="O85" s="113">
        <v>15749650.74</v>
      </c>
      <c r="P85" s="113">
        <f>O85/N85*100</f>
        <v>24.255721921205794</v>
      </c>
      <c r="Q85" s="113">
        <v>17353271.52</v>
      </c>
      <c r="R85" s="113">
        <v>5831773.63</v>
      </c>
      <c r="S85" s="113">
        <f>R85/Q85*100</f>
        <v>33.60619133561508</v>
      </c>
    </row>
    <row r="86" spans="1:19" s="25" customFormat="1" ht="15.75">
      <c r="A86" s="20" t="s">
        <v>171</v>
      </c>
      <c r="B86" s="60"/>
      <c r="C86" s="114">
        <f>H86+K86-D86</f>
        <v>217879368.20999998</v>
      </c>
      <c r="D86" s="94"/>
      <c r="E86" s="114">
        <f>I86+L86-F86</f>
        <v>85613272.63</v>
      </c>
      <c r="F86" s="114"/>
      <c r="G86" s="115">
        <f t="shared" si="26"/>
        <v>39.29388694916852</v>
      </c>
      <c r="H86" s="114">
        <v>136793504.32</v>
      </c>
      <c r="I86" s="114">
        <v>64325694.68</v>
      </c>
      <c r="J86" s="94">
        <f t="shared" si="27"/>
        <v>47.02393947707005</v>
      </c>
      <c r="K86" s="113">
        <f t="shared" si="28"/>
        <v>81085863.89</v>
      </c>
      <c r="L86" s="113">
        <f t="shared" si="28"/>
        <v>21287577.95</v>
      </c>
      <c r="M86" s="113">
        <f>L86/K86*100</f>
        <v>26.253130852596506</v>
      </c>
      <c r="N86" s="122">
        <v>64331992.37</v>
      </c>
      <c r="O86" s="122">
        <v>15620313.2</v>
      </c>
      <c r="P86" s="113">
        <f>O86/N86*100</f>
        <v>24.280785693937617</v>
      </c>
      <c r="Q86" s="122">
        <v>16753871.52</v>
      </c>
      <c r="R86" s="122">
        <v>5667264.75</v>
      </c>
      <c r="S86" s="113">
        <f>R86/Q86*100</f>
        <v>33.82659788953664</v>
      </c>
    </row>
    <row r="87" spans="1:19" s="25" customFormat="1" ht="15.75">
      <c r="A87" s="20" t="s">
        <v>172</v>
      </c>
      <c r="B87" s="60"/>
      <c r="C87" s="114">
        <f>H87+K87-D87</f>
        <v>338905765</v>
      </c>
      <c r="D87" s="114">
        <v>18989500</v>
      </c>
      <c r="E87" s="114">
        <f>I87+L87-F87</f>
        <v>180815442.94</v>
      </c>
      <c r="F87" s="114">
        <v>293846.42</v>
      </c>
      <c r="G87" s="115">
        <f t="shared" si="26"/>
        <v>53.35271972726696</v>
      </c>
      <c r="H87" s="114">
        <f>H85-H86</f>
        <v>356696165</v>
      </c>
      <c r="I87" s="114">
        <f>I85-I86</f>
        <v>181007010.48999998</v>
      </c>
      <c r="J87" s="94">
        <f t="shared" si="27"/>
        <v>50.745432177550875</v>
      </c>
      <c r="K87" s="113">
        <f t="shared" si="28"/>
        <v>1199100</v>
      </c>
      <c r="L87" s="113">
        <f t="shared" si="28"/>
        <v>102278.87</v>
      </c>
      <c r="M87" s="113">
        <f>L87/K87*100</f>
        <v>8.529636393962138</v>
      </c>
      <c r="N87" s="125">
        <f>N85-N86</f>
        <v>599700</v>
      </c>
      <c r="O87" s="125">
        <v>35744.39</v>
      </c>
      <c r="P87" s="113">
        <f>O87/N87*100</f>
        <v>5.96037852259463</v>
      </c>
      <c r="Q87" s="125">
        <f>Q85-Q86</f>
        <v>599400</v>
      </c>
      <c r="R87" s="125">
        <v>66534.48</v>
      </c>
      <c r="S87" s="113">
        <f>R87/Q87*100</f>
        <v>11.100180180180178</v>
      </c>
    </row>
    <row r="88" spans="1:13" ht="15.75">
      <c r="A88" s="39"/>
      <c r="B88" s="63"/>
      <c r="C88" s="100"/>
      <c r="D88" s="100"/>
      <c r="E88" s="100"/>
      <c r="F88" s="100"/>
      <c r="G88" s="102"/>
      <c r="H88" s="102"/>
      <c r="I88" s="102"/>
      <c r="J88" s="102"/>
      <c r="K88" s="100"/>
      <c r="L88" s="100"/>
      <c r="M88" s="102"/>
    </row>
    <row r="89" spans="1:13" ht="15.75">
      <c r="A89" s="39"/>
      <c r="B89" s="63"/>
      <c r="C89" s="100"/>
      <c r="D89" s="100"/>
      <c r="E89" s="100"/>
      <c r="F89" s="100"/>
      <c r="G89" s="102"/>
      <c r="H89" s="102"/>
      <c r="I89" s="102"/>
      <c r="J89" s="102"/>
      <c r="K89" s="100"/>
      <c r="L89" s="100"/>
      <c r="M89" s="102"/>
    </row>
    <row r="90" spans="1:13" ht="15.75">
      <c r="A90" s="39"/>
      <c r="B90" s="63"/>
      <c r="C90" s="100"/>
      <c r="D90" s="100"/>
      <c r="E90" s="100"/>
      <c r="F90" s="100"/>
      <c r="G90" s="102"/>
      <c r="H90" s="102"/>
      <c r="I90" s="102"/>
      <c r="J90" s="102"/>
      <c r="K90" s="100"/>
      <c r="L90" s="100"/>
      <c r="M90" s="102"/>
    </row>
    <row r="91" spans="1:13" ht="15.75">
      <c r="A91" s="39"/>
      <c r="B91" s="63"/>
      <c r="C91" s="100"/>
      <c r="D91" s="100"/>
      <c r="E91" s="100"/>
      <c r="F91" s="100"/>
      <c r="G91" s="102"/>
      <c r="H91" s="102"/>
      <c r="I91" s="102"/>
      <c r="J91" s="102"/>
      <c r="K91" s="100"/>
      <c r="L91" s="100"/>
      <c r="M91" s="102"/>
    </row>
    <row r="92" spans="1:13" ht="15.75">
      <c r="A92" s="39"/>
      <c r="B92" s="63"/>
      <c r="C92" s="100"/>
      <c r="D92" s="100"/>
      <c r="E92" s="100"/>
      <c r="F92" s="100"/>
      <c r="G92" s="102"/>
      <c r="H92" s="102"/>
      <c r="I92" s="102"/>
      <c r="J92" s="102"/>
      <c r="K92" s="100"/>
      <c r="L92" s="100"/>
      <c r="M92" s="102"/>
    </row>
    <row r="93" spans="1:13" ht="15.75">
      <c r="A93" s="39"/>
      <c r="B93" s="63"/>
      <c r="C93" s="100"/>
      <c r="D93" s="100"/>
      <c r="E93" s="100"/>
      <c r="F93" s="100"/>
      <c r="G93" s="102"/>
      <c r="H93" s="102"/>
      <c r="I93" s="102"/>
      <c r="J93" s="102"/>
      <c r="K93" s="100"/>
      <c r="L93" s="100"/>
      <c r="M93" s="102"/>
    </row>
    <row r="94" spans="1:13" ht="15.75">
      <c r="A94" s="39"/>
      <c r="B94" s="63"/>
      <c r="C94" s="100"/>
      <c r="D94" s="100"/>
      <c r="E94" s="100"/>
      <c r="F94" s="100"/>
      <c r="G94" s="102"/>
      <c r="H94" s="102"/>
      <c r="I94" s="102"/>
      <c r="J94" s="102"/>
      <c r="K94" s="100"/>
      <c r="L94" s="100"/>
      <c r="M94" s="102"/>
    </row>
    <row r="95" spans="1:13" ht="15.75">
      <c r="A95" s="39"/>
      <c r="B95" s="63"/>
      <c r="C95" s="103"/>
      <c r="D95" s="103"/>
      <c r="E95" s="103"/>
      <c r="F95" s="103"/>
      <c r="G95" s="104"/>
      <c r="H95" s="104"/>
      <c r="I95" s="104"/>
      <c r="J95" s="104"/>
      <c r="K95" s="103"/>
      <c r="L95" s="103"/>
      <c r="M95" s="104"/>
    </row>
    <row r="96" spans="1:13" ht="15.75">
      <c r="A96" s="39"/>
      <c r="B96" s="63"/>
      <c r="C96" s="103"/>
      <c r="D96" s="103"/>
      <c r="E96" s="103"/>
      <c r="F96" s="103"/>
      <c r="G96" s="104"/>
      <c r="H96" s="104"/>
      <c r="I96" s="104"/>
      <c r="J96" s="104"/>
      <c r="K96" s="103"/>
      <c r="L96" s="103"/>
      <c r="M96" s="104"/>
    </row>
    <row r="97" spans="1:13" ht="15.75">
      <c r="A97" s="39"/>
      <c r="B97" s="63"/>
      <c r="C97" s="103"/>
      <c r="D97" s="103"/>
      <c r="E97" s="103"/>
      <c r="F97" s="103"/>
      <c r="G97" s="104"/>
      <c r="H97" s="104"/>
      <c r="I97" s="104"/>
      <c r="J97" s="104"/>
      <c r="K97" s="103"/>
      <c r="L97" s="103"/>
      <c r="M97" s="104"/>
    </row>
    <row r="98" spans="1:13" ht="15.75">
      <c r="A98" s="39"/>
      <c r="B98" s="63"/>
      <c r="C98" s="103"/>
      <c r="D98" s="103"/>
      <c r="E98" s="103"/>
      <c r="F98" s="103"/>
      <c r="G98" s="104"/>
      <c r="H98" s="104"/>
      <c r="I98" s="104"/>
      <c r="J98" s="104"/>
      <c r="K98" s="103"/>
      <c r="L98" s="103"/>
      <c r="M98" s="104"/>
    </row>
    <row r="99" spans="1:13" ht="15.75">
      <c r="A99" s="39"/>
      <c r="B99" s="63"/>
      <c r="C99" s="103"/>
      <c r="D99" s="103"/>
      <c r="E99" s="103"/>
      <c r="F99" s="103"/>
      <c r="G99" s="104"/>
      <c r="H99" s="104"/>
      <c r="I99" s="104"/>
      <c r="J99" s="104"/>
      <c r="K99" s="103"/>
      <c r="L99" s="103"/>
      <c r="M99" s="104"/>
    </row>
    <row r="100" spans="1:13" ht="15.75">
      <c r="A100" s="39"/>
      <c r="B100" s="63"/>
      <c r="C100" s="103"/>
      <c r="D100" s="103"/>
      <c r="E100" s="103"/>
      <c r="F100" s="103"/>
      <c r="G100" s="104"/>
      <c r="H100" s="104"/>
      <c r="I100" s="104"/>
      <c r="J100" s="104"/>
      <c r="K100" s="103"/>
      <c r="L100" s="103"/>
      <c r="M100" s="104"/>
    </row>
    <row r="101" spans="1:13" ht="15.75">
      <c r="A101" s="39"/>
      <c r="B101" s="63"/>
      <c r="C101" s="103"/>
      <c r="D101" s="103"/>
      <c r="E101" s="103"/>
      <c r="F101" s="103"/>
      <c r="G101" s="104"/>
      <c r="H101" s="104"/>
      <c r="I101" s="104"/>
      <c r="J101" s="104"/>
      <c r="K101" s="103"/>
      <c r="L101" s="103"/>
      <c r="M101" s="104"/>
    </row>
    <row r="102" spans="1:13" ht="15.75">
      <c r="A102" s="39"/>
      <c r="B102" s="63"/>
      <c r="C102" s="103"/>
      <c r="D102" s="103"/>
      <c r="E102" s="103"/>
      <c r="F102" s="103"/>
      <c r="G102" s="104"/>
      <c r="H102" s="104"/>
      <c r="I102" s="104"/>
      <c r="J102" s="104"/>
      <c r="K102" s="103"/>
      <c r="L102" s="103"/>
      <c r="M102" s="104"/>
    </row>
    <row r="103" spans="1:13" ht="15.75">
      <c r="A103" s="39"/>
      <c r="B103" s="63"/>
      <c r="C103" s="103"/>
      <c r="D103" s="103"/>
      <c r="E103" s="103"/>
      <c r="F103" s="103"/>
      <c r="G103" s="104"/>
      <c r="H103" s="104"/>
      <c r="I103" s="104"/>
      <c r="J103" s="104"/>
      <c r="K103" s="103"/>
      <c r="L103" s="103"/>
      <c r="M103" s="104"/>
    </row>
    <row r="104" spans="1:13" ht="15.75">
      <c r="A104" s="39"/>
      <c r="B104" s="63"/>
      <c r="C104" s="103"/>
      <c r="D104" s="103"/>
      <c r="E104" s="103"/>
      <c r="F104" s="103"/>
      <c r="G104" s="104"/>
      <c r="H104" s="104"/>
      <c r="I104" s="104"/>
      <c r="J104" s="104"/>
      <c r="K104" s="103"/>
      <c r="L104" s="103"/>
      <c r="M104" s="104"/>
    </row>
    <row r="105" spans="1:13" ht="15.75">
      <c r="A105" s="39"/>
      <c r="B105" s="63"/>
      <c r="C105" s="103"/>
      <c r="D105" s="103"/>
      <c r="E105" s="103"/>
      <c r="F105" s="103"/>
      <c r="G105" s="104"/>
      <c r="H105" s="104"/>
      <c r="I105" s="104"/>
      <c r="J105" s="104"/>
      <c r="K105" s="103"/>
      <c r="L105" s="103"/>
      <c r="M105" s="104"/>
    </row>
    <row r="106" spans="1:13" ht="15.75">
      <c r="A106" s="39"/>
      <c r="B106" s="63"/>
      <c r="C106" s="103"/>
      <c r="D106" s="103"/>
      <c r="E106" s="103"/>
      <c r="F106" s="103"/>
      <c r="G106" s="104"/>
      <c r="H106" s="104"/>
      <c r="I106" s="104"/>
      <c r="J106" s="104"/>
      <c r="K106" s="103"/>
      <c r="L106" s="103"/>
      <c r="M106" s="104"/>
    </row>
    <row r="107" spans="1:13" ht="15.75">
      <c r="A107" s="39"/>
      <c r="B107" s="63"/>
      <c r="C107" s="103"/>
      <c r="D107" s="103"/>
      <c r="E107" s="103"/>
      <c r="F107" s="103"/>
      <c r="G107" s="104"/>
      <c r="H107" s="104"/>
      <c r="I107" s="104"/>
      <c r="J107" s="104"/>
      <c r="K107" s="103"/>
      <c r="L107" s="103"/>
      <c r="M107" s="104"/>
    </row>
    <row r="108" spans="1:13" ht="15.75">
      <c r="A108" s="39"/>
      <c r="B108" s="63"/>
      <c r="C108" s="103"/>
      <c r="D108" s="103"/>
      <c r="E108" s="103"/>
      <c r="F108" s="103"/>
      <c r="G108" s="104"/>
      <c r="H108" s="104"/>
      <c r="I108" s="104"/>
      <c r="J108" s="104"/>
      <c r="K108" s="103"/>
      <c r="L108" s="103"/>
      <c r="M108" s="104"/>
    </row>
    <row r="109" spans="1:13" ht="15.75">
      <c r="A109" s="39"/>
      <c r="B109" s="63"/>
      <c r="C109" s="103"/>
      <c r="D109" s="103"/>
      <c r="E109" s="103"/>
      <c r="F109" s="103"/>
      <c r="G109" s="104"/>
      <c r="H109" s="104"/>
      <c r="I109" s="104"/>
      <c r="J109" s="104"/>
      <c r="K109" s="103"/>
      <c r="L109" s="103"/>
      <c r="M109" s="104"/>
    </row>
    <row r="110" spans="1:13" ht="15.75">
      <c r="A110" s="39"/>
      <c r="B110" s="63"/>
      <c r="C110" s="103"/>
      <c r="D110" s="103"/>
      <c r="E110" s="103"/>
      <c r="F110" s="103"/>
      <c r="G110" s="104"/>
      <c r="H110" s="104"/>
      <c r="I110" s="104"/>
      <c r="J110" s="104"/>
      <c r="K110" s="103"/>
      <c r="L110" s="103"/>
      <c r="M110" s="104"/>
    </row>
    <row r="111" spans="1:13" ht="15.75">
      <c r="A111" s="39"/>
      <c r="B111" s="63"/>
      <c r="C111" s="103"/>
      <c r="D111" s="103"/>
      <c r="E111" s="103"/>
      <c r="F111" s="103"/>
      <c r="G111" s="104"/>
      <c r="H111" s="104"/>
      <c r="I111" s="104"/>
      <c r="J111" s="104"/>
      <c r="K111" s="103"/>
      <c r="L111" s="103"/>
      <c r="M111" s="104"/>
    </row>
    <row r="112" spans="1:13" ht="15.75">
      <c r="A112" s="39"/>
      <c r="B112" s="63"/>
      <c r="C112" s="103"/>
      <c r="D112" s="103"/>
      <c r="E112" s="103"/>
      <c r="F112" s="103"/>
      <c r="G112" s="104"/>
      <c r="H112" s="104"/>
      <c r="I112" s="104"/>
      <c r="J112" s="104"/>
      <c r="K112" s="103"/>
      <c r="L112" s="103"/>
      <c r="M112" s="104"/>
    </row>
    <row r="113" spans="1:13" ht="15.75">
      <c r="A113" s="39"/>
      <c r="B113" s="63"/>
      <c r="C113" s="103"/>
      <c r="D113" s="103"/>
      <c r="E113" s="103"/>
      <c r="F113" s="103"/>
      <c r="G113" s="104"/>
      <c r="H113" s="104"/>
      <c r="I113" s="104"/>
      <c r="J113" s="104"/>
      <c r="K113" s="103"/>
      <c r="L113" s="103"/>
      <c r="M113" s="104"/>
    </row>
    <row r="114" spans="1:13" ht="15.75">
      <c r="A114" s="39"/>
      <c r="B114" s="63"/>
      <c r="C114" s="103"/>
      <c r="D114" s="103"/>
      <c r="E114" s="103"/>
      <c r="F114" s="103"/>
      <c r="G114" s="104"/>
      <c r="H114" s="104"/>
      <c r="I114" s="104"/>
      <c r="J114" s="104"/>
      <c r="K114" s="103"/>
      <c r="L114" s="103"/>
      <c r="M114" s="104"/>
    </row>
    <row r="115" spans="1:13" ht="15.75">
      <c r="A115" s="39"/>
      <c r="B115" s="63"/>
      <c r="C115" s="103"/>
      <c r="D115" s="103"/>
      <c r="E115" s="103"/>
      <c r="F115" s="103"/>
      <c r="G115" s="104"/>
      <c r="H115" s="104"/>
      <c r="I115" s="104"/>
      <c r="J115" s="104"/>
      <c r="K115" s="103"/>
      <c r="L115" s="103"/>
      <c r="M115" s="104"/>
    </row>
    <row r="116" spans="1:13" ht="15.75">
      <c r="A116" s="39"/>
      <c r="B116" s="63"/>
      <c r="C116" s="103"/>
      <c r="D116" s="103"/>
      <c r="E116" s="103"/>
      <c r="F116" s="103"/>
      <c r="G116" s="104"/>
      <c r="H116" s="104"/>
      <c r="I116" s="104"/>
      <c r="J116" s="104"/>
      <c r="K116" s="103"/>
      <c r="L116" s="103"/>
      <c r="M116" s="104"/>
    </row>
    <row r="117" spans="1:13" ht="15.75">
      <c r="A117" s="39"/>
      <c r="B117" s="63"/>
      <c r="C117" s="103"/>
      <c r="D117" s="103"/>
      <c r="E117" s="103"/>
      <c r="F117" s="103"/>
      <c r="G117" s="104"/>
      <c r="H117" s="104"/>
      <c r="I117" s="104"/>
      <c r="J117" s="104"/>
      <c r="K117" s="103"/>
      <c r="L117" s="103"/>
      <c r="M117" s="104"/>
    </row>
    <row r="118" spans="1:13" ht="15.75">
      <c r="A118" s="39"/>
      <c r="B118" s="63"/>
      <c r="C118" s="103"/>
      <c r="D118" s="103"/>
      <c r="E118" s="103"/>
      <c r="F118" s="103"/>
      <c r="G118" s="104"/>
      <c r="H118" s="104"/>
      <c r="I118" s="104"/>
      <c r="J118" s="104"/>
      <c r="K118" s="103"/>
      <c r="L118" s="103"/>
      <c r="M118" s="104"/>
    </row>
    <row r="119" spans="1:13" ht="15.75">
      <c r="A119" s="39"/>
      <c r="B119" s="63"/>
      <c r="C119" s="103"/>
      <c r="D119" s="103"/>
      <c r="E119" s="103"/>
      <c r="F119" s="103"/>
      <c r="G119" s="104"/>
      <c r="H119" s="104"/>
      <c r="I119" s="104"/>
      <c r="J119" s="104"/>
      <c r="K119" s="103"/>
      <c r="L119" s="103"/>
      <c r="M119" s="104"/>
    </row>
    <row r="120" spans="1:13" ht="15.75">
      <c r="A120" s="39"/>
      <c r="B120" s="63"/>
      <c r="C120" s="103"/>
      <c r="D120" s="103"/>
      <c r="E120" s="103"/>
      <c r="F120" s="103"/>
      <c r="G120" s="104"/>
      <c r="H120" s="104"/>
      <c r="I120" s="104"/>
      <c r="J120" s="104"/>
      <c r="K120" s="103"/>
      <c r="L120" s="103"/>
      <c r="M120" s="104"/>
    </row>
    <row r="121" spans="1:13" ht="15.75">
      <c r="A121" s="39"/>
      <c r="B121" s="63"/>
      <c r="C121" s="103"/>
      <c r="D121" s="103"/>
      <c r="E121" s="103"/>
      <c r="F121" s="103"/>
      <c r="G121" s="104"/>
      <c r="H121" s="104"/>
      <c r="I121" s="104"/>
      <c r="J121" s="104"/>
      <c r="K121" s="103"/>
      <c r="L121" s="103"/>
      <c r="M121" s="104"/>
    </row>
    <row r="122" spans="1:13" ht="15.75">
      <c r="A122" s="39"/>
      <c r="B122" s="63"/>
      <c r="C122" s="103"/>
      <c r="D122" s="103"/>
      <c r="E122" s="103"/>
      <c r="F122" s="103"/>
      <c r="G122" s="104"/>
      <c r="H122" s="104"/>
      <c r="I122" s="104"/>
      <c r="J122" s="104"/>
      <c r="K122" s="103"/>
      <c r="L122" s="103"/>
      <c r="M122" s="104"/>
    </row>
    <row r="123" spans="1:13" ht="15.75">
      <c r="A123" s="39"/>
      <c r="B123" s="63"/>
      <c r="C123" s="103"/>
      <c r="D123" s="103"/>
      <c r="E123" s="103"/>
      <c r="F123" s="103"/>
      <c r="G123" s="104"/>
      <c r="H123" s="104"/>
      <c r="I123" s="104"/>
      <c r="J123" s="104"/>
      <c r="K123" s="103"/>
      <c r="L123" s="103"/>
      <c r="M123" s="104"/>
    </row>
    <row r="124" spans="1:13" ht="15.75">
      <c r="A124" s="39"/>
      <c r="B124" s="63"/>
      <c r="C124" s="103"/>
      <c r="D124" s="103"/>
      <c r="E124" s="103"/>
      <c r="F124" s="103"/>
      <c r="G124" s="104"/>
      <c r="H124" s="104"/>
      <c r="I124" s="104"/>
      <c r="J124" s="104"/>
      <c r="K124" s="103"/>
      <c r="L124" s="103"/>
      <c r="M124" s="104"/>
    </row>
    <row r="125" spans="1:13" ht="15.75">
      <c r="A125" s="39"/>
      <c r="B125" s="63"/>
      <c r="C125" s="103"/>
      <c r="D125" s="103"/>
      <c r="E125" s="103"/>
      <c r="F125" s="103"/>
      <c r="G125" s="104"/>
      <c r="H125" s="104"/>
      <c r="I125" s="104"/>
      <c r="J125" s="104"/>
      <c r="K125" s="103"/>
      <c r="L125" s="103"/>
      <c r="M125" s="104"/>
    </row>
    <row r="126" spans="1:13" ht="15.75">
      <c r="A126" s="39"/>
      <c r="B126" s="63"/>
      <c r="C126" s="103"/>
      <c r="D126" s="103"/>
      <c r="E126" s="103"/>
      <c r="F126" s="103"/>
      <c r="G126" s="104"/>
      <c r="H126" s="104"/>
      <c r="I126" s="104"/>
      <c r="J126" s="104"/>
      <c r="K126" s="103"/>
      <c r="L126" s="103"/>
      <c r="M126" s="104"/>
    </row>
    <row r="127" spans="1:13" ht="15.75">
      <c r="A127" s="39"/>
      <c r="B127" s="63"/>
      <c r="C127" s="103"/>
      <c r="D127" s="103"/>
      <c r="E127" s="103"/>
      <c r="F127" s="103"/>
      <c r="G127" s="104"/>
      <c r="H127" s="104"/>
      <c r="I127" s="104"/>
      <c r="J127" s="104"/>
      <c r="K127" s="103"/>
      <c r="L127" s="103"/>
      <c r="M127" s="104"/>
    </row>
    <row r="128" spans="1:13" ht="15.75">
      <c r="A128" s="39"/>
      <c r="B128" s="63"/>
      <c r="C128" s="103"/>
      <c r="D128" s="103"/>
      <c r="E128" s="103"/>
      <c r="F128" s="103"/>
      <c r="G128" s="104"/>
      <c r="H128" s="104"/>
      <c r="I128" s="104"/>
      <c r="J128" s="104"/>
      <c r="K128" s="103"/>
      <c r="L128" s="103"/>
      <c r="M128" s="104"/>
    </row>
    <row r="129" spans="1:13" ht="15.75">
      <c r="A129" s="39"/>
      <c r="B129" s="63"/>
      <c r="C129" s="103"/>
      <c r="D129" s="103"/>
      <c r="E129" s="103"/>
      <c r="F129" s="103"/>
      <c r="G129" s="104"/>
      <c r="H129" s="104"/>
      <c r="I129" s="104"/>
      <c r="J129" s="104"/>
      <c r="K129" s="103"/>
      <c r="L129" s="103"/>
      <c r="M129" s="104"/>
    </row>
    <row r="130" spans="1:13" ht="15.75">
      <c r="A130" s="39"/>
      <c r="B130" s="63"/>
      <c r="C130" s="103"/>
      <c r="D130" s="103"/>
      <c r="E130" s="103"/>
      <c r="F130" s="103"/>
      <c r="G130" s="104"/>
      <c r="H130" s="104"/>
      <c r="I130" s="104"/>
      <c r="J130" s="104"/>
      <c r="K130" s="103"/>
      <c r="L130" s="103"/>
      <c r="M130" s="104"/>
    </row>
    <row r="131" spans="1:13" ht="15.75">
      <c r="A131" s="39"/>
      <c r="B131" s="63"/>
      <c r="C131" s="103"/>
      <c r="D131" s="103"/>
      <c r="E131" s="103"/>
      <c r="F131" s="103"/>
      <c r="G131" s="104"/>
      <c r="H131" s="104"/>
      <c r="I131" s="104"/>
      <c r="J131" s="104"/>
      <c r="K131" s="103"/>
      <c r="L131" s="103"/>
      <c r="M131" s="104"/>
    </row>
    <row r="132" spans="1:13" ht="15.75">
      <c r="A132" s="39"/>
      <c r="B132" s="63"/>
      <c r="C132" s="103"/>
      <c r="D132" s="103"/>
      <c r="E132" s="103"/>
      <c r="F132" s="103"/>
      <c r="G132" s="104"/>
      <c r="H132" s="104"/>
      <c r="I132" s="104"/>
      <c r="J132" s="104"/>
      <c r="K132" s="103"/>
      <c r="L132" s="103"/>
      <c r="M132" s="104"/>
    </row>
    <row r="133" spans="1:13" ht="15.75">
      <c r="A133" s="39"/>
      <c r="B133" s="63"/>
      <c r="C133" s="103"/>
      <c r="D133" s="103"/>
      <c r="E133" s="103"/>
      <c r="F133" s="103"/>
      <c r="G133" s="104"/>
      <c r="H133" s="104"/>
      <c r="I133" s="104"/>
      <c r="J133" s="104"/>
      <c r="K133" s="103"/>
      <c r="L133" s="103"/>
      <c r="M133" s="104"/>
    </row>
    <row r="134" spans="1:13" ht="15.75">
      <c r="A134" s="39"/>
      <c r="B134" s="63"/>
      <c r="C134" s="103"/>
      <c r="D134" s="103"/>
      <c r="E134" s="103"/>
      <c r="F134" s="103"/>
      <c r="G134" s="104"/>
      <c r="H134" s="104"/>
      <c r="I134" s="104"/>
      <c r="J134" s="104"/>
      <c r="K134" s="103"/>
      <c r="L134" s="103"/>
      <c r="M134" s="104"/>
    </row>
    <row r="135" spans="1:13" ht="15.75">
      <c r="A135" s="39"/>
      <c r="B135" s="63"/>
      <c r="C135" s="103"/>
      <c r="D135" s="103"/>
      <c r="E135" s="103"/>
      <c r="F135" s="103"/>
      <c r="G135" s="104"/>
      <c r="H135" s="104"/>
      <c r="I135" s="104"/>
      <c r="J135" s="104"/>
      <c r="K135" s="103"/>
      <c r="L135" s="103"/>
      <c r="M135" s="104"/>
    </row>
    <row r="136" spans="1:13" ht="15.75">
      <c r="A136" s="39"/>
      <c r="B136" s="63"/>
      <c r="C136" s="103"/>
      <c r="D136" s="103"/>
      <c r="E136" s="103"/>
      <c r="F136" s="103"/>
      <c r="G136" s="104"/>
      <c r="H136" s="104"/>
      <c r="I136" s="104"/>
      <c r="J136" s="104"/>
      <c r="K136" s="103"/>
      <c r="L136" s="103"/>
      <c r="M136" s="104"/>
    </row>
    <row r="137" spans="1:13" ht="15.75">
      <c r="A137" s="39"/>
      <c r="B137" s="63"/>
      <c r="C137" s="103"/>
      <c r="D137" s="103"/>
      <c r="E137" s="103"/>
      <c r="F137" s="103"/>
      <c r="G137" s="104"/>
      <c r="H137" s="104"/>
      <c r="I137" s="104"/>
      <c r="J137" s="104"/>
      <c r="K137" s="103"/>
      <c r="L137" s="103"/>
      <c r="M137" s="104"/>
    </row>
    <row r="138" spans="1:13" ht="15.75">
      <c r="A138" s="39"/>
      <c r="B138" s="63"/>
      <c r="C138" s="103"/>
      <c r="D138" s="103"/>
      <c r="E138" s="103"/>
      <c r="F138" s="103"/>
      <c r="G138" s="104"/>
      <c r="H138" s="104"/>
      <c r="I138" s="104"/>
      <c r="J138" s="104"/>
      <c r="K138" s="103"/>
      <c r="L138" s="103"/>
      <c r="M138" s="104"/>
    </row>
    <row r="139" spans="1:13" ht="15.75">
      <c r="A139" s="39"/>
      <c r="B139" s="63"/>
      <c r="C139" s="103"/>
      <c r="D139" s="103"/>
      <c r="E139" s="103"/>
      <c r="F139" s="103"/>
      <c r="G139" s="104"/>
      <c r="H139" s="104"/>
      <c r="I139" s="104"/>
      <c r="J139" s="104"/>
      <c r="K139" s="103"/>
      <c r="L139" s="103"/>
      <c r="M139" s="104"/>
    </row>
    <row r="140" spans="1:13" ht="15.75">
      <c r="A140" s="39"/>
      <c r="B140" s="63"/>
      <c r="C140" s="103"/>
      <c r="D140" s="103"/>
      <c r="E140" s="103"/>
      <c r="F140" s="103"/>
      <c r="G140" s="104"/>
      <c r="H140" s="104"/>
      <c r="I140" s="104"/>
      <c r="J140" s="104"/>
      <c r="K140" s="103"/>
      <c r="L140" s="103"/>
      <c r="M140" s="104"/>
    </row>
    <row r="141" spans="1:13" ht="15.75">
      <c r="A141" s="39"/>
      <c r="B141" s="63"/>
      <c r="C141" s="103"/>
      <c r="D141" s="103"/>
      <c r="E141" s="103"/>
      <c r="F141" s="103"/>
      <c r="G141" s="104"/>
      <c r="H141" s="104"/>
      <c r="I141" s="104"/>
      <c r="J141" s="104"/>
      <c r="K141" s="103"/>
      <c r="L141" s="103"/>
      <c r="M141" s="104"/>
    </row>
    <row r="142" spans="1:13" ht="15.75">
      <c r="A142" s="39"/>
      <c r="B142" s="63"/>
      <c r="C142" s="103"/>
      <c r="D142" s="103"/>
      <c r="E142" s="103"/>
      <c r="F142" s="103"/>
      <c r="G142" s="104"/>
      <c r="H142" s="104"/>
      <c r="I142" s="104"/>
      <c r="J142" s="104"/>
      <c r="K142" s="103"/>
      <c r="L142" s="103"/>
      <c r="M142" s="104"/>
    </row>
    <row r="143" spans="1:13" ht="15.75">
      <c r="A143" s="39"/>
      <c r="B143" s="63"/>
      <c r="C143" s="103"/>
      <c r="D143" s="103"/>
      <c r="E143" s="103"/>
      <c r="F143" s="103"/>
      <c r="G143" s="104"/>
      <c r="H143" s="104"/>
      <c r="I143" s="104"/>
      <c r="J143" s="104"/>
      <c r="K143" s="103"/>
      <c r="L143" s="103"/>
      <c r="M143" s="104"/>
    </row>
    <row r="144" spans="1:13" ht="15.75">
      <c r="A144" s="39"/>
      <c r="B144" s="63"/>
      <c r="C144" s="103"/>
      <c r="D144" s="103"/>
      <c r="E144" s="103"/>
      <c r="F144" s="103"/>
      <c r="G144" s="104"/>
      <c r="H144" s="104"/>
      <c r="I144" s="104"/>
      <c r="J144" s="104"/>
      <c r="K144" s="103"/>
      <c r="L144" s="103"/>
      <c r="M144" s="104"/>
    </row>
    <row r="145" spans="1:13" ht="15.75">
      <c r="A145" s="39"/>
      <c r="B145" s="63"/>
      <c r="C145" s="103"/>
      <c r="D145" s="103"/>
      <c r="E145" s="103"/>
      <c r="F145" s="103"/>
      <c r="G145" s="104"/>
      <c r="H145" s="104"/>
      <c r="I145" s="104"/>
      <c r="J145" s="104"/>
      <c r="K145" s="103"/>
      <c r="L145" s="103"/>
      <c r="M145" s="104"/>
    </row>
    <row r="146" spans="1:13" ht="15.75">
      <c r="A146" s="39"/>
      <c r="B146" s="63"/>
      <c r="C146" s="103"/>
      <c r="D146" s="103"/>
      <c r="E146" s="103"/>
      <c r="F146" s="103"/>
      <c r="G146" s="104"/>
      <c r="H146" s="104"/>
      <c r="I146" s="104"/>
      <c r="J146" s="104"/>
      <c r="K146" s="103"/>
      <c r="L146" s="103"/>
      <c r="M146" s="104"/>
    </row>
    <row r="147" spans="1:13" ht="15.75">
      <c r="A147" s="39"/>
      <c r="B147" s="63"/>
      <c r="C147" s="103"/>
      <c r="D147" s="103"/>
      <c r="E147" s="103"/>
      <c r="F147" s="103"/>
      <c r="G147" s="104"/>
      <c r="H147" s="104"/>
      <c r="I147" s="104"/>
      <c r="J147" s="104"/>
      <c r="K147" s="103"/>
      <c r="L147" s="103"/>
      <c r="M147" s="104"/>
    </row>
    <row r="148" spans="1:13" ht="15.75">
      <c r="A148" s="39"/>
      <c r="B148" s="63"/>
      <c r="C148" s="103"/>
      <c r="D148" s="103"/>
      <c r="E148" s="103"/>
      <c r="F148" s="103"/>
      <c r="G148" s="104"/>
      <c r="H148" s="104"/>
      <c r="I148" s="104"/>
      <c r="J148" s="104"/>
      <c r="K148" s="103"/>
      <c r="L148" s="103"/>
      <c r="M148" s="104"/>
    </row>
    <row r="149" spans="1:13" ht="15.75">
      <c r="A149" s="39"/>
      <c r="B149" s="63"/>
      <c r="C149" s="103"/>
      <c r="D149" s="103"/>
      <c r="E149" s="103"/>
      <c r="F149" s="103"/>
      <c r="G149" s="104"/>
      <c r="H149" s="104"/>
      <c r="I149" s="104"/>
      <c r="J149" s="104"/>
      <c r="K149" s="103"/>
      <c r="L149" s="103"/>
      <c r="M149" s="104"/>
    </row>
    <row r="150" spans="1:13" ht="15.75">
      <c r="A150" s="39"/>
      <c r="B150" s="63"/>
      <c r="C150" s="103"/>
      <c r="D150" s="103"/>
      <c r="E150" s="103"/>
      <c r="F150" s="103"/>
      <c r="G150" s="104"/>
      <c r="H150" s="104"/>
      <c r="I150" s="104"/>
      <c r="J150" s="104"/>
      <c r="K150" s="103"/>
      <c r="L150" s="103"/>
      <c r="M150" s="104"/>
    </row>
    <row r="151" spans="1:13" ht="15.75">
      <c r="A151" s="39"/>
      <c r="B151" s="63"/>
      <c r="C151" s="103"/>
      <c r="D151" s="103"/>
      <c r="E151" s="103"/>
      <c r="F151" s="103"/>
      <c r="G151" s="104"/>
      <c r="H151" s="104"/>
      <c r="I151" s="104"/>
      <c r="J151" s="104"/>
      <c r="K151" s="103"/>
      <c r="L151" s="103"/>
      <c r="M151" s="104"/>
    </row>
    <row r="152" spans="1:13" ht="15.75">
      <c r="A152" s="39"/>
      <c r="B152" s="63"/>
      <c r="C152" s="103"/>
      <c r="D152" s="103"/>
      <c r="E152" s="103"/>
      <c r="F152" s="103"/>
      <c r="G152" s="104"/>
      <c r="H152" s="104"/>
      <c r="I152" s="104"/>
      <c r="J152" s="104"/>
      <c r="K152" s="103"/>
      <c r="L152" s="103"/>
      <c r="M152" s="104"/>
    </row>
    <row r="153" spans="1:13" ht="15.75">
      <c r="A153" s="39"/>
      <c r="B153" s="63"/>
      <c r="C153" s="103"/>
      <c r="D153" s="103"/>
      <c r="E153" s="103"/>
      <c r="F153" s="103"/>
      <c r="G153" s="104"/>
      <c r="H153" s="104"/>
      <c r="I153" s="104"/>
      <c r="J153" s="104"/>
      <c r="K153" s="103"/>
      <c r="L153" s="103"/>
      <c r="M153" s="104"/>
    </row>
    <row r="154" spans="1:13" ht="15.75">
      <c r="A154" s="39"/>
      <c r="B154" s="63"/>
      <c r="C154" s="103"/>
      <c r="D154" s="103"/>
      <c r="E154" s="103"/>
      <c r="F154" s="103"/>
      <c r="G154" s="104"/>
      <c r="H154" s="104"/>
      <c r="I154" s="104"/>
      <c r="J154" s="104"/>
      <c r="K154" s="103"/>
      <c r="L154" s="103"/>
      <c r="M154" s="104"/>
    </row>
    <row r="155" spans="1:13" ht="15.75">
      <c r="A155" s="39"/>
      <c r="B155" s="63"/>
      <c r="C155" s="103"/>
      <c r="D155" s="103"/>
      <c r="E155" s="103"/>
      <c r="F155" s="103"/>
      <c r="G155" s="104"/>
      <c r="H155" s="104"/>
      <c r="I155" s="104"/>
      <c r="J155" s="104"/>
      <c r="K155" s="103"/>
      <c r="L155" s="103"/>
      <c r="M155" s="104"/>
    </row>
    <row r="156" spans="1:13" ht="15.75">
      <c r="A156" s="39"/>
      <c r="B156" s="63"/>
      <c r="C156" s="103"/>
      <c r="D156" s="103"/>
      <c r="E156" s="103"/>
      <c r="F156" s="103"/>
      <c r="G156" s="104"/>
      <c r="H156" s="104"/>
      <c r="I156" s="104"/>
      <c r="J156" s="104"/>
      <c r="K156" s="103"/>
      <c r="L156" s="103"/>
      <c r="M156" s="104"/>
    </row>
    <row r="157" spans="1:13" ht="15.75">
      <c r="A157" s="39"/>
      <c r="B157" s="63"/>
      <c r="C157" s="103"/>
      <c r="D157" s="103"/>
      <c r="E157" s="103"/>
      <c r="F157" s="103"/>
      <c r="G157" s="104"/>
      <c r="H157" s="104"/>
      <c r="I157" s="104"/>
      <c r="J157" s="104"/>
      <c r="K157" s="103"/>
      <c r="L157" s="103"/>
      <c r="M157" s="104"/>
    </row>
    <row r="158" spans="1:13" ht="15.75">
      <c r="A158" s="39"/>
      <c r="B158" s="63"/>
      <c r="C158" s="103"/>
      <c r="D158" s="103"/>
      <c r="E158" s="103"/>
      <c r="F158" s="103"/>
      <c r="G158" s="104"/>
      <c r="H158" s="104"/>
      <c r="I158" s="104"/>
      <c r="J158" s="104"/>
      <c r="K158" s="103"/>
      <c r="L158" s="103"/>
      <c r="M158" s="104"/>
    </row>
    <row r="159" spans="1:13" ht="15.75">
      <c r="A159" s="39"/>
      <c r="B159" s="63"/>
      <c r="C159" s="103"/>
      <c r="D159" s="103"/>
      <c r="E159" s="103"/>
      <c r="F159" s="103"/>
      <c r="G159" s="104"/>
      <c r="H159" s="104"/>
      <c r="I159" s="104"/>
      <c r="J159" s="104"/>
      <c r="K159" s="103"/>
      <c r="L159" s="103"/>
      <c r="M159" s="104"/>
    </row>
    <row r="160" spans="1:13" ht="15.75">
      <c r="A160" s="39"/>
      <c r="B160" s="63"/>
      <c r="C160" s="103"/>
      <c r="D160" s="103"/>
      <c r="E160" s="103"/>
      <c r="F160" s="103"/>
      <c r="G160" s="104"/>
      <c r="H160" s="104"/>
      <c r="I160" s="104"/>
      <c r="J160" s="104"/>
      <c r="K160" s="103"/>
      <c r="L160" s="103"/>
      <c r="M160" s="104"/>
    </row>
    <row r="161" spans="1:13" ht="15.75">
      <c r="A161" s="39"/>
      <c r="B161" s="63"/>
      <c r="C161" s="103"/>
      <c r="D161" s="103"/>
      <c r="E161" s="103"/>
      <c r="F161" s="103"/>
      <c r="G161" s="104"/>
      <c r="H161" s="104"/>
      <c r="I161" s="104"/>
      <c r="J161" s="104"/>
      <c r="K161" s="103"/>
      <c r="L161" s="103"/>
      <c r="M161" s="104"/>
    </row>
    <row r="162" spans="1:13" ht="15.75">
      <c r="A162" s="39"/>
      <c r="B162" s="63"/>
      <c r="C162" s="103"/>
      <c r="D162" s="103"/>
      <c r="E162" s="103"/>
      <c r="F162" s="103"/>
      <c r="G162" s="104"/>
      <c r="H162" s="104"/>
      <c r="I162" s="104"/>
      <c r="J162" s="104"/>
      <c r="K162" s="103"/>
      <c r="L162" s="103"/>
      <c r="M162" s="104"/>
    </row>
    <row r="163" spans="1:13" ht="15.75">
      <c r="A163" s="39"/>
      <c r="B163" s="63"/>
      <c r="C163" s="103"/>
      <c r="D163" s="103"/>
      <c r="E163" s="103"/>
      <c r="F163" s="103"/>
      <c r="G163" s="104"/>
      <c r="H163" s="104"/>
      <c r="I163" s="104"/>
      <c r="J163" s="104"/>
      <c r="K163" s="103"/>
      <c r="L163" s="103"/>
      <c r="M163" s="104"/>
    </row>
    <row r="164" spans="1:13" ht="15.75">
      <c r="A164" s="39"/>
      <c r="B164" s="63"/>
      <c r="C164" s="103"/>
      <c r="D164" s="103"/>
      <c r="E164" s="103"/>
      <c r="F164" s="103"/>
      <c r="G164" s="104"/>
      <c r="H164" s="104"/>
      <c r="I164" s="104"/>
      <c r="J164" s="104"/>
      <c r="K164" s="103"/>
      <c r="L164" s="103"/>
      <c r="M164" s="104"/>
    </row>
    <row r="165" spans="1:13" ht="15.75">
      <c r="A165" s="39"/>
      <c r="B165" s="63"/>
      <c r="C165" s="103"/>
      <c r="D165" s="103"/>
      <c r="E165" s="103"/>
      <c r="F165" s="103"/>
      <c r="G165" s="104"/>
      <c r="H165" s="104"/>
      <c r="I165" s="104"/>
      <c r="J165" s="104"/>
      <c r="K165" s="103"/>
      <c r="L165" s="103"/>
      <c r="M165" s="104"/>
    </row>
    <row r="166" spans="1:13" ht="15.75">
      <c r="A166" s="39"/>
      <c r="B166" s="63"/>
      <c r="C166" s="103"/>
      <c r="D166" s="103"/>
      <c r="E166" s="103"/>
      <c r="F166" s="103"/>
      <c r="G166" s="104"/>
      <c r="H166" s="104"/>
      <c r="I166" s="104"/>
      <c r="J166" s="104"/>
      <c r="K166" s="103"/>
      <c r="L166" s="103"/>
      <c r="M166" s="104"/>
    </row>
    <row r="167" spans="1:13" ht="15.75">
      <c r="A167" s="39"/>
      <c r="B167" s="63"/>
      <c r="C167" s="103"/>
      <c r="D167" s="103"/>
      <c r="E167" s="103"/>
      <c r="F167" s="103"/>
      <c r="G167" s="104"/>
      <c r="H167" s="104"/>
      <c r="I167" s="104"/>
      <c r="J167" s="104"/>
      <c r="K167" s="103"/>
      <c r="L167" s="103"/>
      <c r="M167" s="104"/>
    </row>
    <row r="168" spans="1:13" ht="15.75">
      <c r="A168" s="39"/>
      <c r="B168" s="63"/>
      <c r="C168" s="103"/>
      <c r="D168" s="103"/>
      <c r="E168" s="103"/>
      <c r="F168" s="103"/>
      <c r="G168" s="104"/>
      <c r="H168" s="104"/>
      <c r="I168" s="104"/>
      <c r="J168" s="104"/>
      <c r="K168" s="103"/>
      <c r="L168" s="103"/>
      <c r="M168" s="104"/>
    </row>
    <row r="169" spans="1:13" ht="15.75">
      <c r="A169" s="39"/>
      <c r="B169" s="63"/>
      <c r="C169" s="103"/>
      <c r="D169" s="103"/>
      <c r="E169" s="103"/>
      <c r="F169" s="103"/>
      <c r="G169" s="104"/>
      <c r="H169" s="104"/>
      <c r="I169" s="104"/>
      <c r="J169" s="104"/>
      <c r="K169" s="103"/>
      <c r="L169" s="103"/>
      <c r="M169" s="104"/>
    </row>
    <row r="170" spans="1:13" ht="15.75">
      <c r="A170" s="39"/>
      <c r="B170" s="63"/>
      <c r="C170" s="103"/>
      <c r="D170" s="103"/>
      <c r="E170" s="103"/>
      <c r="F170" s="103"/>
      <c r="G170" s="104"/>
      <c r="H170" s="104"/>
      <c r="I170" s="104"/>
      <c r="J170" s="104"/>
      <c r="K170" s="103"/>
      <c r="L170" s="103"/>
      <c r="M170" s="104"/>
    </row>
    <row r="171" spans="1:13" ht="15.75">
      <c r="A171" s="39"/>
      <c r="B171" s="63"/>
      <c r="C171" s="103"/>
      <c r="D171" s="103"/>
      <c r="E171" s="103"/>
      <c r="F171" s="103"/>
      <c r="G171" s="104"/>
      <c r="H171" s="104"/>
      <c r="I171" s="104"/>
      <c r="J171" s="104"/>
      <c r="K171" s="103"/>
      <c r="L171" s="103"/>
      <c r="M171" s="104"/>
    </row>
    <row r="172" spans="1:13" ht="15.75">
      <c r="A172" s="39"/>
      <c r="B172" s="63"/>
      <c r="C172" s="103"/>
      <c r="D172" s="103"/>
      <c r="E172" s="103"/>
      <c r="F172" s="103"/>
      <c r="G172" s="104"/>
      <c r="H172" s="104"/>
      <c r="I172" s="104"/>
      <c r="J172" s="104"/>
      <c r="K172" s="103"/>
      <c r="L172" s="103"/>
      <c r="M172" s="104"/>
    </row>
    <row r="173" spans="1:13" ht="15.75">
      <c r="A173" s="39"/>
      <c r="B173" s="63"/>
      <c r="C173" s="103"/>
      <c r="D173" s="103"/>
      <c r="E173" s="103"/>
      <c r="F173" s="103"/>
      <c r="G173" s="104"/>
      <c r="H173" s="104"/>
      <c r="I173" s="104"/>
      <c r="J173" s="104"/>
      <c r="K173" s="103"/>
      <c r="L173" s="103"/>
      <c r="M173" s="104"/>
    </row>
    <row r="174" spans="1:13" ht="15.75">
      <c r="A174" s="39"/>
      <c r="B174" s="63"/>
      <c r="C174" s="103"/>
      <c r="D174" s="103"/>
      <c r="E174" s="103"/>
      <c r="F174" s="103"/>
      <c r="G174" s="104"/>
      <c r="H174" s="104"/>
      <c r="I174" s="104"/>
      <c r="J174" s="104"/>
      <c r="K174" s="103"/>
      <c r="L174" s="103"/>
      <c r="M174" s="104"/>
    </row>
    <row r="175" spans="1:13" ht="15.75">
      <c r="A175" s="39"/>
      <c r="B175" s="63"/>
      <c r="C175" s="103"/>
      <c r="D175" s="103"/>
      <c r="E175" s="103"/>
      <c r="F175" s="103"/>
      <c r="G175" s="104"/>
      <c r="H175" s="104"/>
      <c r="I175" s="104"/>
      <c r="J175" s="104"/>
      <c r="K175" s="103"/>
      <c r="L175" s="103"/>
      <c r="M175" s="104"/>
    </row>
    <row r="176" spans="1:13" ht="15.75">
      <c r="A176" s="39"/>
      <c r="B176" s="63"/>
      <c r="C176" s="103"/>
      <c r="D176" s="103"/>
      <c r="E176" s="103"/>
      <c r="F176" s="103"/>
      <c r="G176" s="104"/>
      <c r="H176" s="104"/>
      <c r="I176" s="104"/>
      <c r="J176" s="104"/>
      <c r="K176" s="103"/>
      <c r="L176" s="103"/>
      <c r="M176" s="104"/>
    </row>
    <row r="177" spans="1:13" ht="15.75">
      <c r="A177" s="39"/>
      <c r="B177" s="63"/>
      <c r="C177" s="103"/>
      <c r="D177" s="103"/>
      <c r="E177" s="103"/>
      <c r="F177" s="103"/>
      <c r="G177" s="104"/>
      <c r="H177" s="104"/>
      <c r="I177" s="104"/>
      <c r="J177" s="104"/>
      <c r="K177" s="103"/>
      <c r="L177" s="103"/>
      <c r="M177" s="104"/>
    </row>
    <row r="178" spans="1:13" ht="15.75">
      <c r="A178" s="39"/>
      <c r="B178" s="63"/>
      <c r="C178" s="103"/>
      <c r="D178" s="103"/>
      <c r="E178" s="103"/>
      <c r="F178" s="103"/>
      <c r="G178" s="104"/>
      <c r="H178" s="104"/>
      <c r="I178" s="104"/>
      <c r="J178" s="104"/>
      <c r="K178" s="103"/>
      <c r="L178" s="103"/>
      <c r="M178" s="104"/>
    </row>
    <row r="179" spans="1:13" ht="15.75">
      <c r="A179" s="39"/>
      <c r="B179" s="63"/>
      <c r="C179" s="103"/>
      <c r="D179" s="103"/>
      <c r="E179" s="103"/>
      <c r="F179" s="103"/>
      <c r="G179" s="104"/>
      <c r="H179" s="104"/>
      <c r="I179" s="104"/>
      <c r="J179" s="104"/>
      <c r="K179" s="103"/>
      <c r="L179" s="103"/>
      <c r="M179" s="104"/>
    </row>
    <row r="180" spans="1:13" ht="15.75">
      <c r="A180" s="39"/>
      <c r="B180" s="63"/>
      <c r="C180" s="103"/>
      <c r="D180" s="103"/>
      <c r="E180" s="103"/>
      <c r="F180" s="103"/>
      <c r="G180" s="104"/>
      <c r="H180" s="104"/>
      <c r="I180" s="104"/>
      <c r="J180" s="104"/>
      <c r="K180" s="103"/>
      <c r="L180" s="103"/>
      <c r="M180" s="104"/>
    </row>
    <row r="181" spans="1:13" ht="15.75">
      <c r="A181" s="39"/>
      <c r="B181" s="63"/>
      <c r="C181" s="103"/>
      <c r="D181" s="103"/>
      <c r="E181" s="103"/>
      <c r="F181" s="103"/>
      <c r="G181" s="104"/>
      <c r="H181" s="104"/>
      <c r="I181" s="104"/>
      <c r="J181" s="104"/>
      <c r="K181" s="103"/>
      <c r="L181" s="103"/>
      <c r="M181" s="104"/>
    </row>
    <row r="182" spans="1:13" ht="15.75">
      <c r="A182" s="39"/>
      <c r="B182" s="63"/>
      <c r="C182" s="103"/>
      <c r="D182" s="103"/>
      <c r="E182" s="103"/>
      <c r="F182" s="103"/>
      <c r="G182" s="104"/>
      <c r="H182" s="104"/>
      <c r="I182" s="104"/>
      <c r="J182" s="104"/>
      <c r="K182" s="103"/>
      <c r="L182" s="103"/>
      <c r="M182" s="104"/>
    </row>
    <row r="183" spans="1:13" ht="15.75">
      <c r="A183" s="39"/>
      <c r="B183" s="63"/>
      <c r="C183" s="103"/>
      <c r="D183" s="103"/>
      <c r="E183" s="103"/>
      <c r="F183" s="103"/>
      <c r="G183" s="104"/>
      <c r="H183" s="104"/>
      <c r="I183" s="104"/>
      <c r="J183" s="104"/>
      <c r="K183" s="103"/>
      <c r="L183" s="103"/>
      <c r="M183" s="104"/>
    </row>
    <row r="184" spans="1:13" ht="15.75">
      <c r="A184" s="39"/>
      <c r="B184" s="63"/>
      <c r="C184" s="103"/>
      <c r="D184" s="103"/>
      <c r="E184" s="103"/>
      <c r="F184" s="103"/>
      <c r="G184" s="104"/>
      <c r="H184" s="104"/>
      <c r="I184" s="104"/>
      <c r="J184" s="104"/>
      <c r="K184" s="103"/>
      <c r="L184" s="103"/>
      <c r="M184" s="104"/>
    </row>
    <row r="185" spans="1:13" ht="15.75">
      <c r="A185" s="39"/>
      <c r="B185" s="63"/>
      <c r="C185" s="103"/>
      <c r="D185" s="103"/>
      <c r="E185" s="103"/>
      <c r="F185" s="103"/>
      <c r="G185" s="104"/>
      <c r="H185" s="104"/>
      <c r="I185" s="104"/>
      <c r="J185" s="104"/>
      <c r="K185" s="103"/>
      <c r="L185" s="103"/>
      <c r="M185" s="104"/>
    </row>
    <row r="186" spans="1:13" ht="15.75">
      <c r="A186" s="39"/>
      <c r="B186" s="63"/>
      <c r="C186" s="103"/>
      <c r="D186" s="103"/>
      <c r="E186" s="103"/>
      <c r="F186" s="103"/>
      <c r="G186" s="104"/>
      <c r="H186" s="104"/>
      <c r="I186" s="104"/>
      <c r="J186" s="104"/>
      <c r="K186" s="103"/>
      <c r="L186" s="103"/>
      <c r="M186" s="104"/>
    </row>
    <row r="187" spans="1:13" ht="15.75">
      <c r="A187" s="39"/>
      <c r="B187" s="63"/>
      <c r="C187" s="103"/>
      <c r="D187" s="103"/>
      <c r="E187" s="103"/>
      <c r="F187" s="103"/>
      <c r="G187" s="104"/>
      <c r="H187" s="104"/>
      <c r="I187" s="104"/>
      <c r="J187" s="104"/>
      <c r="K187" s="103"/>
      <c r="L187" s="103"/>
      <c r="M187" s="104"/>
    </row>
    <row r="188" spans="1:13" ht="15.75">
      <c r="A188" s="39"/>
      <c r="B188" s="63"/>
      <c r="C188" s="103"/>
      <c r="D188" s="103"/>
      <c r="E188" s="103"/>
      <c r="F188" s="103"/>
      <c r="G188" s="104"/>
      <c r="H188" s="104"/>
      <c r="I188" s="104"/>
      <c r="J188" s="104"/>
      <c r="K188" s="103"/>
      <c r="L188" s="103"/>
      <c r="M188" s="104"/>
    </row>
    <row r="189" spans="1:13" ht="15.75">
      <c r="A189" s="39"/>
      <c r="B189" s="63"/>
      <c r="C189" s="103"/>
      <c r="D189" s="103"/>
      <c r="E189" s="103"/>
      <c r="F189" s="103"/>
      <c r="G189" s="104"/>
      <c r="H189" s="104"/>
      <c r="I189" s="104"/>
      <c r="J189" s="104"/>
      <c r="K189" s="103"/>
      <c r="L189" s="103"/>
      <c r="M189" s="104"/>
    </row>
    <row r="190" spans="1:13" ht="15.75">
      <c r="A190" s="39"/>
      <c r="B190" s="63"/>
      <c r="C190" s="103"/>
      <c r="D190" s="103"/>
      <c r="E190" s="103"/>
      <c r="F190" s="103"/>
      <c r="G190" s="104"/>
      <c r="H190" s="104"/>
      <c r="I190" s="104"/>
      <c r="J190" s="104"/>
      <c r="K190" s="103"/>
      <c r="L190" s="103"/>
      <c r="M190" s="104"/>
    </row>
    <row r="191" spans="1:13" ht="15.75">
      <c r="A191" s="39"/>
      <c r="B191" s="63"/>
      <c r="C191" s="103"/>
      <c r="D191" s="103"/>
      <c r="E191" s="103"/>
      <c r="F191" s="103"/>
      <c r="G191" s="104"/>
      <c r="H191" s="104"/>
      <c r="I191" s="104"/>
      <c r="J191" s="104"/>
      <c r="K191" s="103"/>
      <c r="L191" s="103"/>
      <c r="M191" s="104"/>
    </row>
    <row r="192" spans="1:13" ht="15.75">
      <c r="A192" s="39"/>
      <c r="B192" s="63"/>
      <c r="C192" s="103"/>
      <c r="D192" s="103"/>
      <c r="E192" s="103"/>
      <c r="F192" s="103"/>
      <c r="G192" s="104"/>
      <c r="H192" s="104"/>
      <c r="I192" s="104"/>
      <c r="J192" s="104"/>
      <c r="K192" s="103"/>
      <c r="L192" s="103"/>
      <c r="M192" s="104"/>
    </row>
    <row r="193" spans="1:13" ht="15.75">
      <c r="A193" s="39"/>
      <c r="B193" s="63"/>
      <c r="C193" s="103"/>
      <c r="D193" s="103"/>
      <c r="E193" s="103"/>
      <c r="F193" s="103"/>
      <c r="G193" s="104"/>
      <c r="H193" s="104"/>
      <c r="I193" s="104"/>
      <c r="J193" s="104"/>
      <c r="K193" s="103"/>
      <c r="L193" s="103"/>
      <c r="M193" s="104"/>
    </row>
    <row r="194" spans="1:13" ht="15.75">
      <c r="A194" s="39"/>
      <c r="B194" s="63"/>
      <c r="C194" s="103"/>
      <c r="D194" s="103"/>
      <c r="E194" s="103"/>
      <c r="F194" s="103"/>
      <c r="G194" s="104"/>
      <c r="H194" s="104"/>
      <c r="I194" s="104"/>
      <c r="J194" s="104"/>
      <c r="K194" s="103"/>
      <c r="L194" s="103"/>
      <c r="M194" s="104"/>
    </row>
    <row r="195" spans="1:13" ht="15.75">
      <c r="A195" s="39"/>
      <c r="B195" s="63"/>
      <c r="C195" s="103"/>
      <c r="D195" s="103"/>
      <c r="E195" s="103"/>
      <c r="F195" s="103"/>
      <c r="G195" s="104"/>
      <c r="H195" s="104"/>
      <c r="I195" s="104"/>
      <c r="J195" s="104"/>
      <c r="K195" s="103"/>
      <c r="L195" s="103"/>
      <c r="M195" s="104"/>
    </row>
    <row r="196" spans="1:13" ht="15.75">
      <c r="A196" s="39"/>
      <c r="B196" s="63"/>
      <c r="C196" s="103"/>
      <c r="D196" s="103"/>
      <c r="E196" s="103"/>
      <c r="F196" s="103"/>
      <c r="G196" s="104"/>
      <c r="H196" s="104"/>
      <c r="I196" s="104"/>
      <c r="J196" s="104"/>
      <c r="K196" s="103"/>
      <c r="L196" s="103"/>
      <c r="M196" s="104"/>
    </row>
    <row r="197" spans="1:13" ht="15.75">
      <c r="A197" s="39"/>
      <c r="B197" s="63"/>
      <c r="C197" s="103"/>
      <c r="D197" s="103"/>
      <c r="E197" s="103"/>
      <c r="F197" s="103"/>
      <c r="G197" s="104"/>
      <c r="H197" s="104"/>
      <c r="I197" s="104"/>
      <c r="J197" s="104"/>
      <c r="K197" s="103"/>
      <c r="L197" s="103"/>
      <c r="M197" s="104"/>
    </row>
    <row r="198" spans="1:13" ht="15.75">
      <c r="A198" s="39"/>
      <c r="B198" s="63"/>
      <c r="C198" s="103"/>
      <c r="D198" s="103"/>
      <c r="E198" s="103"/>
      <c r="F198" s="103"/>
      <c r="G198" s="104"/>
      <c r="H198" s="104"/>
      <c r="I198" s="104"/>
      <c r="J198" s="104"/>
      <c r="K198" s="103"/>
      <c r="L198" s="103"/>
      <c r="M198" s="104"/>
    </row>
    <row r="199" spans="1:13" ht="15.75">
      <c r="A199" s="39"/>
      <c r="B199" s="63"/>
      <c r="C199" s="103"/>
      <c r="D199" s="103"/>
      <c r="E199" s="103"/>
      <c r="F199" s="103"/>
      <c r="G199" s="104"/>
      <c r="H199" s="104"/>
      <c r="I199" s="104"/>
      <c r="J199" s="104"/>
      <c r="K199" s="103"/>
      <c r="L199" s="103"/>
      <c r="M199" s="104"/>
    </row>
    <row r="200" spans="1:13" ht="15.75">
      <c r="A200" s="39"/>
      <c r="B200" s="63"/>
      <c r="C200" s="103"/>
      <c r="D200" s="103"/>
      <c r="E200" s="103"/>
      <c r="F200" s="103"/>
      <c r="G200" s="104"/>
      <c r="H200" s="104"/>
      <c r="I200" s="104"/>
      <c r="J200" s="104"/>
      <c r="K200" s="103"/>
      <c r="L200" s="103"/>
      <c r="M200" s="104"/>
    </row>
    <row r="201" spans="1:13" ht="15.75">
      <c r="A201" s="39"/>
      <c r="B201" s="63"/>
      <c r="C201" s="103"/>
      <c r="D201" s="103"/>
      <c r="E201" s="103"/>
      <c r="F201" s="103"/>
      <c r="G201" s="104"/>
      <c r="H201" s="104"/>
      <c r="I201" s="104"/>
      <c r="J201" s="104"/>
      <c r="K201" s="103"/>
      <c r="L201" s="103"/>
      <c r="M201" s="104"/>
    </row>
    <row r="202" spans="1:13" ht="15.75">
      <c r="A202" s="39"/>
      <c r="B202" s="63"/>
      <c r="C202" s="103"/>
      <c r="D202" s="103"/>
      <c r="E202" s="103"/>
      <c r="F202" s="103"/>
      <c r="G202" s="104"/>
      <c r="H202" s="104"/>
      <c r="I202" s="104"/>
      <c r="J202" s="104"/>
      <c r="K202" s="103"/>
      <c r="L202" s="103"/>
      <c r="M202" s="104"/>
    </row>
    <row r="203" spans="1:13" ht="15.75">
      <c r="A203" s="39"/>
      <c r="B203" s="63"/>
      <c r="C203" s="103"/>
      <c r="D203" s="103"/>
      <c r="E203" s="103"/>
      <c r="F203" s="103"/>
      <c r="G203" s="104"/>
      <c r="H203" s="104"/>
      <c r="I203" s="104"/>
      <c r="J203" s="104"/>
      <c r="K203" s="103"/>
      <c r="L203" s="103"/>
      <c r="M203" s="104"/>
    </row>
    <row r="204" spans="1:13" ht="15.75">
      <c r="A204" s="39"/>
      <c r="B204" s="63"/>
      <c r="C204" s="103"/>
      <c r="D204" s="103"/>
      <c r="E204" s="103"/>
      <c r="F204" s="103"/>
      <c r="G204" s="104"/>
      <c r="H204" s="104"/>
      <c r="I204" s="104"/>
      <c r="J204" s="104"/>
      <c r="K204" s="103"/>
      <c r="L204" s="103"/>
      <c r="M204" s="104"/>
    </row>
    <row r="205" spans="1:13" ht="15.75">
      <c r="A205" s="39"/>
      <c r="B205" s="63"/>
      <c r="C205" s="103"/>
      <c r="D205" s="103"/>
      <c r="E205" s="103"/>
      <c r="F205" s="103"/>
      <c r="G205" s="104"/>
      <c r="H205" s="104"/>
      <c r="I205" s="104"/>
      <c r="J205" s="104"/>
      <c r="K205" s="103"/>
      <c r="L205" s="103"/>
      <c r="M205" s="104"/>
    </row>
    <row r="206" spans="1:13" ht="15.75">
      <c r="A206" s="39"/>
      <c r="B206" s="63"/>
      <c r="C206" s="103"/>
      <c r="D206" s="103"/>
      <c r="E206" s="103"/>
      <c r="F206" s="103"/>
      <c r="G206" s="104"/>
      <c r="H206" s="104"/>
      <c r="I206" s="104"/>
      <c r="J206" s="104"/>
      <c r="K206" s="103"/>
      <c r="L206" s="103"/>
      <c r="M206" s="104"/>
    </row>
    <row r="207" spans="1:13" ht="15.75">
      <c r="A207" s="39"/>
      <c r="B207" s="63"/>
      <c r="C207" s="103"/>
      <c r="D207" s="103"/>
      <c r="E207" s="103"/>
      <c r="F207" s="103"/>
      <c r="G207" s="104"/>
      <c r="H207" s="104"/>
      <c r="I207" s="104"/>
      <c r="J207" s="104"/>
      <c r="K207" s="103"/>
      <c r="L207" s="103"/>
      <c r="M207" s="104"/>
    </row>
    <row r="208" spans="1:13" ht="15.75">
      <c r="A208" s="39"/>
      <c r="B208" s="63"/>
      <c r="C208" s="103"/>
      <c r="D208" s="103"/>
      <c r="E208" s="103"/>
      <c r="F208" s="103"/>
      <c r="G208" s="104"/>
      <c r="H208" s="104"/>
      <c r="I208" s="104"/>
      <c r="J208" s="104"/>
      <c r="K208" s="103"/>
      <c r="L208" s="103"/>
      <c r="M208" s="104"/>
    </row>
    <row r="209" spans="1:13" ht="15.75">
      <c r="A209" s="39"/>
      <c r="B209" s="63"/>
      <c r="C209" s="103"/>
      <c r="D209" s="103"/>
      <c r="E209" s="103"/>
      <c r="F209" s="103"/>
      <c r="G209" s="104"/>
      <c r="H209" s="104"/>
      <c r="I209" s="104"/>
      <c r="J209" s="104"/>
      <c r="K209" s="103"/>
      <c r="L209" s="103"/>
      <c r="M209" s="104"/>
    </row>
    <row r="210" spans="1:13" ht="15.75">
      <c r="A210" s="39"/>
      <c r="B210" s="63"/>
      <c r="C210" s="103"/>
      <c r="D210" s="103"/>
      <c r="E210" s="103"/>
      <c r="F210" s="103"/>
      <c r="G210" s="104"/>
      <c r="H210" s="104"/>
      <c r="I210" s="104"/>
      <c r="J210" s="104"/>
      <c r="K210" s="103"/>
      <c r="L210" s="103"/>
      <c r="M210" s="104"/>
    </row>
    <row r="211" spans="1:13" ht="15.75">
      <c r="A211" s="39"/>
      <c r="B211" s="63"/>
      <c r="C211" s="103"/>
      <c r="D211" s="103"/>
      <c r="E211" s="103"/>
      <c r="F211" s="103"/>
      <c r="G211" s="104"/>
      <c r="H211" s="104"/>
      <c r="I211" s="104"/>
      <c r="J211" s="104"/>
      <c r="K211" s="103"/>
      <c r="L211" s="103"/>
      <c r="M211" s="104"/>
    </row>
    <row r="212" spans="1:13" ht="15.75">
      <c r="A212" s="39"/>
      <c r="B212" s="63"/>
      <c r="C212" s="103"/>
      <c r="D212" s="103"/>
      <c r="E212" s="103"/>
      <c r="F212" s="103"/>
      <c r="G212" s="104"/>
      <c r="H212" s="104"/>
      <c r="I212" s="104"/>
      <c r="J212" s="104"/>
      <c r="K212" s="103"/>
      <c r="L212" s="103"/>
      <c r="M212" s="104"/>
    </row>
    <row r="213" spans="1:13" ht="15.75">
      <c r="A213" s="39"/>
      <c r="B213" s="63"/>
      <c r="C213" s="103"/>
      <c r="D213" s="103"/>
      <c r="E213" s="103"/>
      <c r="F213" s="103"/>
      <c r="G213" s="104"/>
      <c r="H213" s="104"/>
      <c r="I213" s="104"/>
      <c r="J213" s="104"/>
      <c r="K213" s="103"/>
      <c r="L213" s="103"/>
      <c r="M213" s="104"/>
    </row>
    <row r="214" spans="1:13" ht="15.75">
      <c r="A214" s="39"/>
      <c r="B214" s="63"/>
      <c r="C214" s="103"/>
      <c r="D214" s="103"/>
      <c r="E214" s="103"/>
      <c r="F214" s="103"/>
      <c r="G214" s="104"/>
      <c r="H214" s="104"/>
      <c r="I214" s="104"/>
      <c r="J214" s="104"/>
      <c r="K214" s="103"/>
      <c r="L214" s="103"/>
      <c r="M214" s="104"/>
    </row>
    <row r="215" spans="1:13" ht="15.75">
      <c r="A215" s="39"/>
      <c r="B215" s="63"/>
      <c r="C215" s="103"/>
      <c r="D215" s="103"/>
      <c r="E215" s="103"/>
      <c r="F215" s="103"/>
      <c r="G215" s="104"/>
      <c r="H215" s="104"/>
      <c r="I215" s="104"/>
      <c r="J215" s="104"/>
      <c r="K215" s="103"/>
      <c r="L215" s="103"/>
      <c r="M215" s="104"/>
    </row>
    <row r="216" spans="1:13" ht="15.75">
      <c r="A216" s="39"/>
      <c r="B216" s="63"/>
      <c r="C216" s="103"/>
      <c r="D216" s="103"/>
      <c r="E216" s="103"/>
      <c r="F216" s="103"/>
      <c r="G216" s="104"/>
      <c r="H216" s="104"/>
      <c r="I216" s="104"/>
      <c r="J216" s="104"/>
      <c r="K216" s="103"/>
      <c r="L216" s="103"/>
      <c r="M216" s="104"/>
    </row>
    <row r="217" spans="1:13" ht="15.75">
      <c r="A217" s="39"/>
      <c r="B217" s="63"/>
      <c r="C217" s="103"/>
      <c r="D217" s="103"/>
      <c r="E217" s="103"/>
      <c r="F217" s="103"/>
      <c r="G217" s="104"/>
      <c r="H217" s="104"/>
      <c r="I217" s="104"/>
      <c r="J217" s="104"/>
      <c r="K217" s="103"/>
      <c r="L217" s="103"/>
      <c r="M217" s="104"/>
    </row>
    <row r="218" spans="1:13" ht="15.75">
      <c r="A218" s="39"/>
      <c r="B218" s="6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ht="15.75">
      <c r="A219" s="39"/>
      <c r="B219" s="6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</row>
    <row r="220" spans="1:13" ht="15.75">
      <c r="A220" s="39"/>
      <c r="B220" s="6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</row>
    <row r="221" spans="1:13" ht="15.75">
      <c r="A221" s="39"/>
      <c r="B221" s="6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</row>
    <row r="222" spans="1:13" ht="15.75">
      <c r="A222" s="39"/>
      <c r="B222" s="6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</row>
    <row r="223" spans="1:13" ht="15.75">
      <c r="A223" s="39"/>
      <c r="B223" s="6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</row>
    <row r="224" spans="1:13" ht="15.75">
      <c r="A224" s="39"/>
      <c r="B224" s="6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</row>
    <row r="225" spans="1:13" ht="15.75">
      <c r="A225" s="39"/>
      <c r="B225" s="6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</row>
    <row r="226" spans="1:13" ht="15.75">
      <c r="A226" s="39"/>
      <c r="B226" s="6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</row>
    <row r="227" spans="1:13" ht="15.75">
      <c r="A227" s="39"/>
      <c r="B227" s="6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</row>
    <row r="228" spans="1:13" ht="15.75">
      <c r="A228" s="39"/>
      <c r="B228" s="6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</row>
    <row r="229" spans="1:13" ht="15.75">
      <c r="A229" s="39"/>
      <c r="B229" s="6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</row>
    <row r="230" spans="1:13" ht="15.75">
      <c r="A230" s="39"/>
      <c r="B230" s="6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</row>
    <row r="231" spans="1:13" ht="15.75">
      <c r="A231" s="39"/>
      <c r="B231" s="6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</row>
    <row r="232" spans="1:13" ht="15.75">
      <c r="A232" s="39"/>
      <c r="B232" s="6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</row>
    <row r="233" spans="1:13" ht="15.75">
      <c r="A233" s="39"/>
      <c r="B233" s="6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</row>
    <row r="234" spans="1:13" ht="15.75">
      <c r="A234" s="39"/>
      <c r="B234" s="6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</row>
    <row r="235" spans="1:13" ht="15.75">
      <c r="A235" s="39"/>
      <c r="B235" s="6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</row>
    <row r="236" spans="1:13" ht="15.75">
      <c r="A236" s="39"/>
      <c r="B236" s="6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</row>
    <row r="237" spans="1:13" ht="15.75">
      <c r="A237" s="39"/>
      <c r="B237" s="6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</row>
    <row r="238" spans="1:13" ht="15.75">
      <c r="A238" s="39"/>
      <c r="B238" s="6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</row>
    <row r="239" spans="1:13" ht="15.75">
      <c r="A239" s="39"/>
      <c r="B239" s="6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</row>
    <row r="240" spans="1:13" ht="15.75">
      <c r="A240" s="39"/>
      <c r="B240" s="6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</row>
    <row r="241" spans="1:13" ht="15.75">
      <c r="A241" s="39"/>
      <c r="B241" s="6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</row>
    <row r="242" spans="1:13" ht="15.75">
      <c r="A242" s="39"/>
      <c r="B242" s="6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</row>
    <row r="243" spans="1:13" ht="15.75">
      <c r="A243" s="39"/>
      <c r="B243" s="6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</row>
    <row r="244" spans="1:13" ht="15.75">
      <c r="A244" s="39"/>
      <c r="B244" s="6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</row>
  </sheetData>
  <sheetProtection/>
  <mergeCells count="9">
    <mergeCell ref="N3:P3"/>
    <mergeCell ref="Q3:S3"/>
    <mergeCell ref="A1:M1"/>
    <mergeCell ref="A2:M2"/>
    <mergeCell ref="A3:A4"/>
    <mergeCell ref="B3:B4"/>
    <mergeCell ref="C3:G3"/>
    <mergeCell ref="H3:J3"/>
    <mergeCell ref="K3:M3"/>
  </mergeCells>
  <printOptions/>
  <pageMargins left="0.7086614173228347" right="0" top="0.7874015748031497" bottom="0" header="0" footer="0"/>
  <pageSetup fitToHeight="0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ignatievatg</cp:lastModifiedBy>
  <cp:lastPrinted>2016-07-13T11:24:58Z</cp:lastPrinted>
  <dcterms:created xsi:type="dcterms:W3CDTF">1996-10-08T23:32:33Z</dcterms:created>
  <dcterms:modified xsi:type="dcterms:W3CDTF">2016-08-16T05:32:26Z</dcterms:modified>
  <cp:category/>
  <cp:version/>
  <cp:contentType/>
  <cp:contentStatus/>
</cp:coreProperties>
</file>