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уточн на сентябрь" sheetId="33" r:id="rId1"/>
  </sheets>
  <calcPr calcId="125725"/>
</workbook>
</file>

<file path=xl/calcChain.xml><?xml version="1.0" encoding="utf-8"?>
<calcChain xmlns="http://schemas.openxmlformats.org/spreadsheetml/2006/main">
  <c r="D207" i="33"/>
  <c r="C207"/>
  <c r="B207"/>
  <c r="D206"/>
  <c r="C206"/>
  <c r="B206"/>
  <c r="C203"/>
  <c r="B203"/>
  <c r="D200"/>
  <c r="D199"/>
  <c r="D198" s="1"/>
  <c r="D197" s="1"/>
  <c r="D195"/>
  <c r="C195"/>
  <c r="B193"/>
  <c r="B192" s="1"/>
  <c r="B191" s="1"/>
  <c r="B190" s="1"/>
  <c r="D188"/>
  <c r="C188"/>
  <c r="B188"/>
  <c r="D185"/>
  <c r="C185"/>
  <c r="B181"/>
  <c r="B180" s="1"/>
  <c r="B175"/>
  <c r="B173"/>
  <c r="B171"/>
  <c r="B166" s="1"/>
  <c r="B165" s="1"/>
  <c r="B161" s="1"/>
  <c r="B160" s="1"/>
  <c r="B159" s="1"/>
  <c r="B185" s="1"/>
  <c r="B169"/>
  <c r="B167"/>
  <c r="B163"/>
  <c r="B162"/>
  <c r="D157"/>
  <c r="C157"/>
  <c r="B155"/>
  <c r="B153"/>
  <c r="B152" s="1"/>
  <c r="B151" s="1"/>
  <c r="B150" s="1"/>
  <c r="B147"/>
  <c r="B144"/>
  <c r="B143"/>
  <c r="B142" s="1"/>
  <c r="B140"/>
  <c r="B138"/>
  <c r="B134"/>
  <c r="B132"/>
  <c r="B131"/>
  <c r="B130" s="1"/>
  <c r="B128"/>
  <c r="B124"/>
  <c r="B122"/>
  <c r="B120"/>
  <c r="B119"/>
  <c r="B118" s="1"/>
  <c r="D114"/>
  <c r="C114"/>
  <c r="B114"/>
  <c r="B112"/>
  <c r="D110"/>
  <c r="C110"/>
  <c r="B104"/>
  <c r="B103"/>
  <c r="B102" s="1"/>
  <c r="B101" s="1"/>
  <c r="B100" s="1"/>
  <c r="B110" s="1"/>
  <c r="D98"/>
  <c r="C98"/>
  <c r="B96"/>
  <c r="B95"/>
  <c r="B94" s="1"/>
  <c r="B93" s="1"/>
  <c r="B98" s="1"/>
  <c r="D91"/>
  <c r="C91"/>
  <c r="B91"/>
  <c r="B86"/>
  <c r="B85"/>
  <c r="B84" s="1"/>
  <c r="B81" s="1"/>
  <c r="B78"/>
  <c r="B75"/>
  <c r="B74" s="1"/>
  <c r="B73" s="1"/>
  <c r="B68" s="1"/>
  <c r="B71"/>
  <c r="B69"/>
  <c r="D66"/>
  <c r="D65" s="1"/>
  <c r="D57" s="1"/>
  <c r="D56" s="1"/>
  <c r="D88" s="1"/>
  <c r="B63"/>
  <c r="B62" s="1"/>
  <c r="B61" s="1"/>
  <c r="B58" s="1"/>
  <c r="B59"/>
  <c r="C56"/>
  <c r="C88" s="1"/>
  <c r="D46"/>
  <c r="D41" s="1"/>
  <c r="C46"/>
  <c r="B46"/>
  <c r="B41" s="1"/>
  <c r="C41"/>
  <c r="D34"/>
  <c r="D51" s="1"/>
  <c r="D53" s="1"/>
  <c r="C34"/>
  <c r="C51" s="1"/>
  <c r="C53" s="1"/>
  <c r="B34"/>
  <c r="B51" s="1"/>
  <c r="B33"/>
  <c r="B30"/>
  <c r="D26"/>
  <c r="C26"/>
  <c r="B26"/>
  <c r="D23"/>
  <c r="C23"/>
  <c r="B23"/>
  <c r="D20"/>
  <c r="C20"/>
  <c r="B20"/>
  <c r="D17"/>
  <c r="C17"/>
  <c r="B17"/>
  <c r="D14"/>
  <c r="C14"/>
  <c r="B13"/>
  <c r="B14" s="1"/>
  <c r="D11"/>
  <c r="C11"/>
  <c r="B10"/>
  <c r="B11" s="1"/>
  <c r="D8"/>
  <c r="C8"/>
  <c r="B5"/>
  <c r="B35" s="1"/>
  <c r="D208" l="1"/>
  <c r="D203"/>
  <c r="B50"/>
  <c r="B38"/>
  <c r="B39" s="1"/>
  <c r="B195"/>
  <c r="B57"/>
  <c r="B56" s="1"/>
  <c r="B88" s="1"/>
  <c r="B117"/>
  <c r="B116" s="1"/>
  <c r="B157" s="1"/>
  <c r="D209"/>
  <c r="B36"/>
  <c r="D36"/>
  <c r="C208"/>
  <c r="C209" s="1"/>
  <c r="B8"/>
  <c r="C36"/>
  <c r="B52" l="1"/>
  <c r="B53" s="1"/>
  <c r="B208"/>
  <c r="B209" s="1"/>
</calcChain>
</file>

<file path=xl/sharedStrings.xml><?xml version="1.0" encoding="utf-8"?>
<sst xmlns="http://schemas.openxmlformats.org/spreadsheetml/2006/main" count="208" uniqueCount="160">
  <si>
    <t>Общегосударственные вопросы</t>
  </si>
  <si>
    <t>Функционирование местных администраций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</si>
  <si>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</si>
  <si>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Софинансирование расходов муниципальных учреждений по приобретению коммунальных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</si>
  <si>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</si>
  <si>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"Управление муниципальными финансами Окуловского муниципального района на 2014-2021 годы"</t>
  </si>
  <si>
    <t>Нераспределенные расходы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</si>
  <si>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</si>
  <si>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</si>
  <si>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</si>
  <si>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Обеспечение содержания и увеличения срока эксплуатации муниципального имущества</t>
  </si>
  <si>
    <t>Выполнение других обязательств органов местного самоуправления</t>
  </si>
  <si>
    <t>Обеспечение деятельности учреждений дежурно-диспетчерского и служебного обеспечения</t>
  </si>
  <si>
    <t>Реализация мероприятий, обозначенных Указом Президента Российской Федерации от 7 мая 2018 года №204 «О национальных целях и стратегических задачах развития Российской Федерации на период до 2024 года»</t>
  </si>
  <si>
    <t>Национальная оборона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</si>
  <si>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</si>
  <si>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</si>
  <si>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</si>
  <si>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</si>
  <si>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2015-2021 годы"</t>
  </si>
  <si>
    <t>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2015-2021 годы"</t>
  </si>
  <si>
    <t>Повышение инвестиционной привлекательности муниципального района</t>
  </si>
  <si>
    <t>Жилищно-коммунальное хозяйство</t>
  </si>
  <si>
    <t>Образование</t>
  </si>
  <si>
    <t>Дошкольное образование</t>
  </si>
  <si>
    <t>Муниципальная программа "Развитие образования в Окуловском муниципальном районе на 2014-2021 годы"</t>
  </si>
  <si>
    <t>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</si>
  <si>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Обеспечение деятельности муниципальных дошкольных образовательных организаций</t>
  </si>
  <si>
    <t>Ремонт зданий муниципальных бюджетных и автономных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</si>
  <si>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</si>
  <si>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</si>
  <si>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Общее образование</t>
  </si>
  <si>
    <t>Муниципальная программа "Развитие культуры и туризма в Окуловском муниципальном районе на 2014-2021 годы"</t>
  </si>
  <si>
    <t>Подпрограмма "Развитие дополнительного образования в сфере культуры в Окуловском муниципальном районе на 2014-2021 годы"</t>
  </si>
  <si>
    <t>Обеспечение деятельности муниципальных учреждений дополнительного образования</t>
  </si>
  <si>
    <t>Муниципальная программа "Развитие физической культуры и спорта в Окуловском муниципальном районе на 2014-2021 годы"</t>
  </si>
  <si>
    <t>Другие вопросы в области образования</t>
  </si>
  <si>
    <t>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</si>
  <si>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Обеспечение деятельности муниципальных учреждений, обеспечивающих предоставление услуг в сфере образования</t>
  </si>
  <si>
    <t>Культура, кинематография</t>
  </si>
  <si>
    <t>Культура</t>
  </si>
  <si>
    <t xml:space="preserve"> Муниципальная программа «Устойчивое развитие сельских территорий Окуловского муниципального района на 2014-2021 годы»</t>
  </si>
  <si>
    <t>Разработка проекта реконструкции учреждений культурно-досугового типа  в сельской  местности</t>
  </si>
  <si>
    <t>Подпрограмма "Сохранение и развитие культуры Окуловского муниципального района на 2014-2021 годы"</t>
  </si>
  <si>
    <t>Обеспечение деятельности муниципальных библиотечно-информационных центров, библиотек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</si>
  <si>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</si>
  <si>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</si>
  <si>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</si>
  <si>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</si>
  <si>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Процентные платежи по муниципальному долгу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</si>
  <si>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</si>
  <si>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Муниципальная программа "Профилактика преступлений и иных правонарушений в Окуловском муниципальном районе на 2014-2021 годы"</t>
  </si>
  <si>
    <t xml:space="preserve"> Муниципальная программа "Развитие системы управления муниципальным имуществом в Окуловском муниципальном районе на 2015-2021 годы"</t>
  </si>
  <si>
    <t xml:space="preserve"> Муниципальная программа «Обеспечение экономического развития Окуловского муниципального района на 2015-2021 годы»</t>
  </si>
  <si>
    <t xml:space="preserve"> Муниципальная программа «Градостроительная политика на территории Окуловского муниципального района на 2016-2021 годы»</t>
  </si>
  <si>
    <t>Реализация прочих мероприятий в рамках муниципальной программы «Градостроительная политика на территории Окуловского муниципального района на 2016-2021 годы»</t>
  </si>
  <si>
    <t>Изменение прочих остатков средств бюджетов муниципальных районов</t>
  </si>
  <si>
    <t>изменения</t>
  </si>
  <si>
    <t>Безвозмездные поступления  (проект )</t>
  </si>
  <si>
    <t xml:space="preserve">Дотации бюджетам субъектов Российской Федерации и муниципальных образований </t>
  </si>
  <si>
    <t>итого 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</si>
  <si>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</si>
  <si>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итого 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</si>
  <si>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</si>
  <si>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 Субвенции бюджетам субъектов Российской Федерации и муниципальных образований</t>
  </si>
  <si>
    <t>Иные межбюджетные трансферты</t>
  </si>
  <si>
    <t xml:space="preserve">изменения                               </t>
  </si>
  <si>
    <t>итого Иные межбюджетные трансферты</t>
  </si>
  <si>
    <t>в т.ч.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</si>
  <si>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ИТОГО ВОЗВРАТ ОСТАТКОВ СУБСИДИЙ, СУБВЕНЦИЙ И ИНЫХ МЕЖБЮДЖЕТНЫХ ТРАНСФЕРТОВ, ИМЕЮЩИХ ЦЕЛЕВОЕ НАЗНАЧЕНИЕ, ПРОШЛЫХ ЛЕТ    (КБК 892 21905000050000151)</t>
    </r>
    <r>
      <rPr>
        <sz val="12"/>
        <rFont val="Times New Roman"/>
        <family val="1"/>
        <charset val="204"/>
      </rPr>
      <t xml:space="preserve"> </t>
    </r>
  </si>
  <si>
    <t>изменения всего</t>
  </si>
  <si>
    <t>РАСХОДЫ</t>
  </si>
  <si>
    <r>
      <t>Жилищно-коммунальное хозяйство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</si>
  <si>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Комитет культуры и туризма</t>
  </si>
  <si>
    <t>Комитет финансов</t>
  </si>
  <si>
    <t>Администрация муниципального района</t>
  </si>
  <si>
    <t>Дефицит (проект)</t>
  </si>
  <si>
    <t>Всего доходов  с учетом дефицита (проект)</t>
  </si>
  <si>
    <t>итого доходов  (проект)</t>
  </si>
  <si>
    <r>
      <t>Национальная оборона</t>
    </r>
    <r>
      <rPr>
        <sz val="12"/>
        <color indexed="8"/>
        <rFont val="Times New Roman"/>
        <family val="1"/>
        <charset val="204"/>
      </rPr>
      <t xml:space="preserve"> (проект )</t>
    </r>
  </si>
  <si>
    <r>
      <t>Национальная безопасность и правоохранительная деятельность</t>
    </r>
    <r>
      <rPr>
        <sz val="12"/>
        <color indexed="8"/>
        <rFont val="Times New Roman"/>
        <family val="1"/>
        <charset val="204"/>
      </rPr>
      <t xml:space="preserve">  (проект )</t>
    </r>
  </si>
  <si>
    <r>
      <t>Национальная экономика</t>
    </r>
    <r>
      <rPr>
        <sz val="12"/>
        <color indexed="8"/>
        <rFont val="Times New Roman"/>
        <family val="1"/>
        <charset val="204"/>
      </rPr>
      <t xml:space="preserve"> (проект )</t>
    </r>
  </si>
  <si>
    <t>Образование (проект )</t>
  </si>
  <si>
    <r>
      <t xml:space="preserve">Социальная политика </t>
    </r>
    <r>
      <rPr>
        <sz val="12"/>
        <color indexed="8"/>
        <rFont val="Times New Roman"/>
        <family val="1"/>
        <charset val="204"/>
      </rPr>
      <t xml:space="preserve"> (проект )</t>
    </r>
  </si>
  <si>
    <r>
      <t xml:space="preserve">Культура, кинематография </t>
    </r>
    <r>
      <rPr>
        <sz val="12"/>
        <color indexed="8"/>
        <rFont val="Times New Roman"/>
        <family val="1"/>
        <charset val="204"/>
      </rPr>
      <t>(проект)</t>
    </r>
  </si>
  <si>
    <r>
      <t xml:space="preserve">Физическая культура и спорт </t>
    </r>
    <r>
      <rPr>
        <sz val="12"/>
        <color indexed="8"/>
        <rFont val="Times New Roman"/>
        <family val="1"/>
        <charset val="204"/>
      </rPr>
      <t>(проект)</t>
    </r>
  </si>
  <si>
    <t>увеличение</t>
  </si>
  <si>
    <t>уменьшение</t>
  </si>
  <si>
    <r>
      <t xml:space="preserve">Источники внутреннего финансирования дефицита </t>
    </r>
    <r>
      <rPr>
        <sz val="12"/>
        <rFont val="Times New Roman"/>
        <family val="1"/>
        <charset val="204"/>
      </rPr>
      <t>(проект)</t>
    </r>
  </si>
  <si>
    <r>
      <t xml:space="preserve">Межбюджетные трансферты общего характера бюджетам Субъектов Российской Федерации и муниципальных образований </t>
    </r>
    <r>
      <rPr>
        <sz val="12"/>
        <color indexed="8"/>
        <rFont val="Times New Roman"/>
        <family val="1"/>
        <charset val="204"/>
      </rPr>
      <t>(проект)</t>
    </r>
  </si>
  <si>
    <r>
      <t>Обслуживание государственного и муниципального долга</t>
    </r>
    <r>
      <rPr>
        <sz val="12"/>
        <color indexed="8"/>
        <rFont val="Times New Roman"/>
        <family val="1"/>
        <charset val="204"/>
      </rPr>
      <t xml:space="preserve"> (проект )</t>
    </r>
  </si>
  <si>
    <r>
      <t xml:space="preserve">ВСЕГО РАСХОДОВ </t>
    </r>
    <r>
      <rPr>
        <sz val="12"/>
        <rFont val="Times New Roman"/>
        <family val="1"/>
        <charset val="204"/>
      </rPr>
      <t xml:space="preserve"> (проект)</t>
    </r>
  </si>
  <si>
    <t>Комитет образования</t>
  </si>
  <si>
    <t>Общегосударственные вопросы (проект)</t>
  </si>
  <si>
    <t>0104 9120001000 120</t>
  </si>
  <si>
    <t>Налоговые и неналоговые доходы  (проект)</t>
  </si>
  <si>
    <t>итого Безвозмездные поступления от других бюджетов бюджетной системы Российской Федерации (проект)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</si>
  <si>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</si>
  <si>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Развитие предпринимательства, привлечение инвестиций и содействие развитию конкуренции в Новгородской области за счет иных межбюджетных трансфертов из областного бюджета по итогам ежегодного рейтинга органов местного самоуправления на 2019 год 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</si>
  <si>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  (код дохода 00021860010050000150)</t>
  </si>
  <si>
    <t>ИТОГО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  (код дохода 00021860010050000150)</t>
  </si>
  <si>
    <t>1301 0110101090 730</t>
  </si>
  <si>
    <t>0801 0900206970 460</t>
  </si>
  <si>
    <t>0701 1470103210 620</t>
  </si>
  <si>
    <t>0709 1470303240 240</t>
  </si>
  <si>
    <t>0801 1610403330 610</t>
  </si>
  <si>
    <t>наименование показателя</t>
  </si>
  <si>
    <t>0409 1200106900 240</t>
  </si>
  <si>
    <t>Обеспечение своевременного содержания автомобильных дорог общего пользования местного значения вне границ населенных пунктов в границах окуловского муниципального района</t>
  </si>
  <si>
    <t>0113 1000301990 240</t>
  </si>
  <si>
    <t>0412 1110176020 240</t>
  </si>
  <si>
    <t>0111 9190099980 870</t>
  </si>
  <si>
    <t>1101 2000103230 620</t>
  </si>
  <si>
    <t>Расчет - обоснование по внесению изменений в  проект решения от 27.12.2018 №208   "О бюджете Окуловского муниципального района на 2019 год и на плановый период 2020 и 2021 годов  (проект на сентябрь 2019)</t>
  </si>
  <si>
    <t>Налоговые и неналоговые доходы (в ред. решения от 07.08.2019 №246)</t>
  </si>
  <si>
    <t>Безвозмездные поступления (в ред. решения (в ред. решения от 07.08.2019 №246)</t>
  </si>
  <si>
    <t>Безвозмездные поступления от других бюджетов бюджетной системы Российской Федерации  (в ред. решения от 07.08.2019 №246)</t>
  </si>
  <si>
    <t>итого доходов (в ред. решения от 07.08.2019 №246)</t>
  </si>
  <si>
    <t>Дефицит(в ред. решения от 07.08.2019 №246)</t>
  </si>
  <si>
    <t>Источники внутреннего финансирования дефицита (в ред. решения от 07.08.2019 №246)</t>
  </si>
  <si>
    <t>ВСЕГО РАСХОДОВ  (в ред. решения от 07.08.2019 №246)</t>
  </si>
  <si>
    <t>0801 1610472300 610</t>
  </si>
  <si>
    <t>0801 16104S2300 610</t>
  </si>
  <si>
    <t>2019 (проект)</t>
  </si>
  <si>
    <t>0709 1470301000 240</t>
  </si>
  <si>
    <t>0709 1470301000 850</t>
  </si>
  <si>
    <t>0709 1470303240 850</t>
  </si>
  <si>
    <t>Налог на доходы физических лиц</t>
  </si>
  <si>
    <t>Налог на вмененный доход</t>
  </si>
  <si>
    <t>Всего доходов  с учетом дефицита (в ред. решения от07.08.2019 №246)</t>
  </si>
  <si>
    <t>0113  9140003100  240</t>
  </si>
  <si>
    <t>0804 9190099970 870</t>
  </si>
  <si>
    <t>0106 011040100 120</t>
  </si>
  <si>
    <t>0701 1470272120 622</t>
  </si>
  <si>
    <t>0701 14702S2120 622</t>
  </si>
  <si>
    <t>0702 1470272120 622</t>
  </si>
  <si>
    <t>0702 14702S2120 622</t>
  </si>
  <si>
    <t>0801 1610403500 612</t>
  </si>
  <si>
    <t>0113 1000301990 831</t>
  </si>
  <si>
    <t>0701 1470270060 622</t>
  </si>
  <si>
    <t>0702 1470270060 622</t>
  </si>
  <si>
    <t>0113 2700101990 240</t>
  </si>
  <si>
    <t>0703 1620172300 612</t>
  </si>
  <si>
    <t>0703 16201S2300 612</t>
  </si>
  <si>
    <t>0113  9140001980  240</t>
  </si>
  <si>
    <t>0314 0600499990 240</t>
  </si>
  <si>
    <t>0701 1470203500 622</t>
  </si>
  <si>
    <t>налог на имущество ФОЦ за  3 кв.2019года</t>
  </si>
  <si>
    <t>0702 1470172300 622</t>
  </si>
  <si>
    <t>0702 14701S2300 622</t>
  </si>
  <si>
    <t xml:space="preserve">Получение кредитов от кредитных организаций </t>
  </si>
  <si>
    <t>Погашение кредитов кредитных организаций</t>
  </si>
  <si>
    <t>Получение бюджетных кредитов</t>
  </si>
  <si>
    <t>Погашение  бюджетных кредитов</t>
  </si>
  <si>
    <t>предоставление бюджетных кредитов поселениям</t>
  </si>
  <si>
    <t>Расходы на обеспечение функционирования местных администраций</t>
  </si>
  <si>
    <t>0104 1110176020 120</t>
  </si>
  <si>
    <t>0106 1110176020 120</t>
  </si>
  <si>
    <t>0801 1640172300 610</t>
  </si>
  <si>
    <t>0801 16401S2300 610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</si>
</sst>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 Cyr"/>
    </font>
    <font>
      <sz val="12"/>
      <color indexed="8"/>
      <name val="Times New Roman"/>
      <family val="1"/>
      <charset val="204"/>
    </font>
    <font>
      <b/>
      <sz val="10"/>
      <color rgb="FF000000"/>
      <name val="Arial Cyr"/>
    </font>
    <font>
      <b/>
      <sz val="10"/>
      <color indexed="8"/>
      <name val="Arial Cy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</borders>
  <cellStyleXfs count="8">
    <xf numFmtId="0" fontId="0" fillId="0" borderId="0"/>
    <xf numFmtId="49" fontId="4" fillId="0" borderId="2">
      <alignment horizontal="center" vertical="top" shrinkToFit="1"/>
    </xf>
    <xf numFmtId="4" fontId="6" fillId="2" borderId="5">
      <alignment horizontal="right" vertical="top" shrinkToFit="1"/>
    </xf>
    <xf numFmtId="0" fontId="4" fillId="0" borderId="0">
      <alignment horizontal="left" wrapText="1"/>
    </xf>
    <xf numFmtId="4" fontId="6" fillId="3" borderId="5">
      <alignment horizontal="right" vertical="top" shrinkToFit="1"/>
    </xf>
    <xf numFmtId="0" fontId="7" fillId="0" borderId="2">
      <alignment vertical="top" wrapText="1"/>
    </xf>
    <xf numFmtId="0" fontId="7" fillId="0" borderId="6">
      <alignment horizontal="right"/>
    </xf>
    <xf numFmtId="0" fontId="12" fillId="0" borderId="0"/>
  </cellStyleXfs>
  <cellXfs count="97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wrapText="1"/>
    </xf>
    <xf numFmtId="0" fontId="5" fillId="0" borderId="1" xfId="3" applyNumberFormat="1" applyFont="1" applyFill="1" applyBorder="1" applyAlignment="1" applyProtection="1">
      <alignment wrapText="1"/>
    </xf>
    <xf numFmtId="0" fontId="8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vertical="top"/>
    </xf>
    <xf numFmtId="0" fontId="8" fillId="0" borderId="1" xfId="0" applyNumberFormat="1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wrapText="1"/>
    </xf>
    <xf numFmtId="4" fontId="5" fillId="0" borderId="1" xfId="3" applyNumberFormat="1" applyFont="1" applyFill="1" applyBorder="1" applyAlignment="1" applyProtection="1">
      <alignment wrapText="1"/>
    </xf>
    <xf numFmtId="0" fontId="3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49" fontId="5" fillId="0" borderId="4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left" wrapText="1"/>
    </xf>
    <xf numFmtId="0" fontId="8" fillId="0" borderId="4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wrapText="1"/>
    </xf>
    <xf numFmtId="4" fontId="5" fillId="0" borderId="1" xfId="3" applyNumberFormat="1" applyFont="1" applyFill="1" applyBorder="1" applyAlignment="1" applyProtection="1">
      <alignment horizontal="right" wrapText="1"/>
    </xf>
    <xf numFmtId="4" fontId="3" fillId="0" borderId="1" xfId="1" applyNumberFormat="1" applyFont="1" applyFill="1" applyBorder="1" applyAlignment="1" applyProtection="1">
      <alignment shrinkToFit="1"/>
    </xf>
    <xf numFmtId="4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wrapText="1"/>
    </xf>
    <xf numFmtId="0" fontId="8" fillId="0" borderId="4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5" fillId="0" borderId="1" xfId="1" applyNumberFormat="1" applyFont="1" applyFill="1" applyBorder="1" applyAlignment="1" applyProtection="1">
      <alignment shrinkToFit="1"/>
    </xf>
    <xf numFmtId="0" fontId="5" fillId="0" borderId="4" xfId="0" applyNumberFormat="1" applyFont="1" applyFill="1" applyBorder="1" applyAlignment="1">
      <alignment vertical="top" wrapText="1"/>
    </xf>
    <xf numFmtId="49" fontId="5" fillId="0" borderId="1" xfId="3" applyNumberFormat="1" applyFont="1" applyFill="1" applyBorder="1" applyAlignment="1" applyProtection="1">
      <alignment wrapText="1"/>
    </xf>
    <xf numFmtId="49" fontId="5" fillId="0" borderId="4" xfId="0" applyNumberFormat="1" applyFont="1" applyFill="1" applyBorder="1" applyAlignment="1">
      <alignment horizontal="righ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horizontal="left" wrapText="1"/>
    </xf>
    <xf numFmtId="0" fontId="2" fillId="0" borderId="0" xfId="0" applyFont="1" applyFill="1" applyAlignment="1" applyProtection="1">
      <alignment wrapText="1"/>
      <protection locked="0"/>
    </xf>
    <xf numFmtId="2" fontId="5" fillId="0" borderId="1" xfId="0" applyNumberFormat="1" applyFont="1" applyFill="1" applyBorder="1" applyAlignment="1">
      <alignment wrapText="1"/>
    </xf>
    <xf numFmtId="0" fontId="3" fillId="0" borderId="1" xfId="3" applyNumberFormat="1" applyFont="1" applyFill="1" applyBorder="1" applyAlignment="1" applyProtection="1">
      <alignment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wrapText="1"/>
    </xf>
    <xf numFmtId="4" fontId="3" fillId="0" borderId="4" xfId="0" applyNumberFormat="1" applyFont="1" applyFill="1" applyBorder="1" applyAlignment="1">
      <alignment horizontal="right" wrapText="1"/>
    </xf>
    <xf numFmtId="4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horizontal="right" vertical="top" wrapText="1"/>
    </xf>
    <xf numFmtId="0" fontId="3" fillId="0" borderId="3" xfId="3" applyNumberFormat="1" applyFont="1" applyFill="1" applyBorder="1" applyAlignment="1" applyProtection="1">
      <alignment wrapText="1"/>
    </xf>
    <xf numFmtId="4" fontId="5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49" fontId="5" fillId="0" borderId="3" xfId="3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vertical="top" wrapText="1"/>
    </xf>
    <xf numFmtId="4" fontId="8" fillId="0" borderId="4" xfId="0" applyNumberFormat="1" applyFont="1" applyFill="1" applyBorder="1" applyAlignment="1">
      <alignment horizontal="right" wrapText="1"/>
    </xf>
    <xf numFmtId="49" fontId="5" fillId="0" borderId="4" xfId="3" applyNumberFormat="1" applyFont="1" applyFill="1" applyBorder="1" applyAlignment="1" applyProtection="1">
      <alignment wrapText="1"/>
    </xf>
    <xf numFmtId="0" fontId="13" fillId="0" borderId="1" xfId="0" applyFont="1" applyFill="1" applyBorder="1" applyAlignment="1">
      <alignment wrapText="1"/>
    </xf>
    <xf numFmtId="0" fontId="14" fillId="0" borderId="4" xfId="3" applyNumberFormat="1" applyFont="1" applyFill="1" applyBorder="1" applyAlignment="1" applyProtection="1">
      <alignment wrapText="1"/>
    </xf>
    <xf numFmtId="4" fontId="5" fillId="0" borderId="4" xfId="0" applyNumberFormat="1" applyFont="1" applyFill="1" applyBorder="1" applyAlignment="1">
      <alignment horizontal="right" wrapText="1"/>
    </xf>
    <xf numFmtId="4" fontId="14" fillId="0" borderId="1" xfId="3" applyNumberFormat="1" applyFont="1" applyFill="1" applyBorder="1" applyAlignment="1" applyProtection="1">
      <alignment wrapText="1"/>
    </xf>
    <xf numFmtId="49" fontId="2" fillId="0" borderId="4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5" fillId="0" borderId="4" xfId="3" applyNumberFormat="1" applyFont="1" applyFill="1" applyBorder="1" applyAlignment="1" applyProtection="1">
      <alignment wrapText="1"/>
    </xf>
    <xf numFmtId="4" fontId="2" fillId="0" borderId="4" xfId="0" applyNumberFormat="1" applyFont="1" applyFill="1" applyBorder="1" applyAlignment="1">
      <alignment horizontal="right" vertical="top" wrapText="1"/>
    </xf>
    <xf numFmtId="4" fontId="2" fillId="0" borderId="4" xfId="0" applyNumberFormat="1" applyFont="1" applyFill="1" applyBorder="1" applyAlignment="1">
      <alignment horizontal="right" wrapText="1"/>
    </xf>
    <xf numFmtId="4" fontId="8" fillId="0" borderId="4" xfId="0" applyNumberFormat="1" applyFont="1" applyFill="1" applyBorder="1" applyAlignment="1">
      <alignment horizontal="right" vertical="top" wrapText="1"/>
    </xf>
    <xf numFmtId="4" fontId="9" fillId="0" borderId="4" xfId="0" applyNumberFormat="1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right" vertical="top" wrapText="1"/>
    </xf>
    <xf numFmtId="4" fontId="5" fillId="0" borderId="4" xfId="3" applyNumberFormat="1" applyFont="1" applyFill="1" applyBorder="1" applyAlignment="1" applyProtection="1">
      <alignment horizontal="right" wrapText="1"/>
    </xf>
    <xf numFmtId="4" fontId="3" fillId="0" borderId="1" xfId="3" applyNumberFormat="1" applyFont="1" applyFill="1" applyBorder="1" applyAlignment="1" applyProtection="1">
      <alignment horizontal="right" wrapText="1"/>
    </xf>
    <xf numFmtId="4" fontId="14" fillId="0" borderId="4" xfId="3" applyNumberFormat="1" applyFont="1" applyFill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4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</cellXfs>
  <cellStyles count="8">
    <cellStyle name="xl30" xfId="6"/>
    <cellStyle name="xl33" xfId="3"/>
    <cellStyle name="xl34" xfId="5"/>
    <cellStyle name="xl35" xfId="1"/>
    <cellStyle name="xl36" xfId="4"/>
    <cellStyle name="xl39" xfId="2"/>
    <cellStyle name="Обычный" xfId="0" builtinId="0"/>
    <cellStyle name="Обычный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9"/>
  <sheetViews>
    <sheetView tabSelected="1" workbookViewId="0">
      <selection activeCell="E48" sqref="E48"/>
    </sheetView>
  </sheetViews>
  <sheetFormatPr defaultColWidth="33.28515625" defaultRowHeight="15.75"/>
  <cols>
    <col min="1" max="1" width="48.42578125" style="56" customWidth="1"/>
    <col min="2" max="2" width="16.5703125" style="56" customWidth="1"/>
    <col min="3" max="4" width="17" style="56" customWidth="1"/>
    <col min="5" max="16384" width="33.28515625" style="1"/>
  </cols>
  <sheetData>
    <row r="1" spans="1:4" ht="75.75" customHeight="1">
      <c r="A1" s="96" t="s">
        <v>113</v>
      </c>
      <c r="B1" s="96"/>
      <c r="C1" s="96"/>
      <c r="D1" s="96"/>
    </row>
    <row r="2" spans="1:4">
      <c r="A2" s="2" t="s">
        <v>106</v>
      </c>
      <c r="B2" s="2" t="s">
        <v>123</v>
      </c>
      <c r="C2" s="2">
        <v>2020</v>
      </c>
      <c r="D2" s="2">
        <v>2021</v>
      </c>
    </row>
    <row r="3" spans="1:4">
      <c r="A3" s="5">
        <v>1</v>
      </c>
      <c r="B3" s="5"/>
      <c r="C3" s="2">
        <v>3</v>
      </c>
      <c r="D3" s="2">
        <v>4</v>
      </c>
    </row>
    <row r="4" spans="1:4" ht="31.5">
      <c r="A4" s="24" t="s">
        <v>114</v>
      </c>
      <c r="B4" s="61">
        <v>221141600</v>
      </c>
      <c r="C4" s="7">
        <v>220553200</v>
      </c>
      <c r="D4" s="7">
        <v>223426200</v>
      </c>
    </row>
    <row r="5" spans="1:4">
      <c r="A5" s="53" t="s">
        <v>57</v>
      </c>
      <c r="B5" s="82">
        <f>B6+B7</f>
        <v>259100</v>
      </c>
      <c r="C5" s="14"/>
      <c r="D5" s="14"/>
    </row>
    <row r="6" spans="1:4">
      <c r="A6" s="90" t="s">
        <v>127</v>
      </c>
      <c r="B6" s="82">
        <v>112400</v>
      </c>
      <c r="C6" s="14"/>
      <c r="D6" s="14"/>
    </row>
    <row r="7" spans="1:4">
      <c r="A7" s="90" t="s">
        <v>128</v>
      </c>
      <c r="B7" s="82">
        <v>146700</v>
      </c>
      <c r="C7" s="14"/>
      <c r="D7" s="14"/>
    </row>
    <row r="8" spans="1:4">
      <c r="A8" s="24" t="s">
        <v>95</v>
      </c>
      <c r="B8" s="61">
        <f>B4+B5</f>
        <v>221400700</v>
      </c>
      <c r="C8" s="7">
        <f t="shared" ref="C8:D8" si="0">C4+C5</f>
        <v>220553200</v>
      </c>
      <c r="D8" s="7">
        <f t="shared" si="0"/>
        <v>223426200</v>
      </c>
    </row>
    <row r="9" spans="1:4" ht="47.25">
      <c r="A9" s="25" t="s">
        <v>115</v>
      </c>
      <c r="B9" s="73">
        <v>428470909.56999993</v>
      </c>
      <c r="C9" s="44">
        <v>213442997.53999999</v>
      </c>
      <c r="D9" s="44">
        <v>213029997.53999999</v>
      </c>
    </row>
    <row r="10" spans="1:4">
      <c r="A10" s="53" t="s">
        <v>57</v>
      </c>
      <c r="B10" s="82">
        <f>B13+B29+B32</f>
        <v>0</v>
      </c>
      <c r="C10" s="45"/>
      <c r="D10" s="45"/>
    </row>
    <row r="11" spans="1:4">
      <c r="A11" s="25" t="s">
        <v>58</v>
      </c>
      <c r="B11" s="73">
        <f>B9+B10</f>
        <v>428470909.56999993</v>
      </c>
      <c r="C11" s="44">
        <f t="shared" ref="C11:D11" si="1">C9+C10</f>
        <v>213442997.53999999</v>
      </c>
      <c r="D11" s="44">
        <f t="shared" si="1"/>
        <v>213029997.53999999</v>
      </c>
    </row>
    <row r="12" spans="1:4" ht="63">
      <c r="A12" s="15" t="s">
        <v>116</v>
      </c>
      <c r="B12" s="16">
        <v>448141991.64999998</v>
      </c>
      <c r="C12" s="16">
        <v>213442997.53999999</v>
      </c>
      <c r="D12" s="16">
        <v>213029997.53999999</v>
      </c>
    </row>
    <row r="13" spans="1:4">
      <c r="A13" s="53" t="s">
        <v>57</v>
      </c>
      <c r="B13" s="82">
        <f>B16+B19+B22+B25</f>
        <v>0</v>
      </c>
      <c r="C13" s="45"/>
      <c r="D13" s="45"/>
    </row>
    <row r="14" spans="1:4" ht="47.25">
      <c r="A14" s="25" t="s">
        <v>96</v>
      </c>
      <c r="B14" s="73">
        <f>B12+B13</f>
        <v>448141991.64999998</v>
      </c>
      <c r="C14" s="44">
        <f t="shared" ref="C14:D14" si="2">C12+C13</f>
        <v>213442997.53999999</v>
      </c>
      <c r="D14" s="44">
        <f t="shared" si="2"/>
        <v>213029997.53999999</v>
      </c>
    </row>
    <row r="15" spans="1:4" ht="31.5">
      <c r="A15" s="26" t="s">
        <v>59</v>
      </c>
      <c r="B15" s="82">
        <v>1874900</v>
      </c>
      <c r="C15" s="46">
        <v>404600</v>
      </c>
      <c r="D15" s="46">
        <v>662500</v>
      </c>
    </row>
    <row r="16" spans="1:4">
      <c r="A16" s="26" t="s">
        <v>57</v>
      </c>
      <c r="B16" s="82"/>
      <c r="C16" s="46"/>
      <c r="D16" s="46"/>
    </row>
    <row r="17" spans="1:4" ht="47.25">
      <c r="A17" s="26" t="s">
        <v>60</v>
      </c>
      <c r="B17" s="82">
        <f>B15+B16</f>
        <v>1874900</v>
      </c>
      <c r="C17" s="46">
        <f t="shared" ref="C17:D17" si="3">C15+C16</f>
        <v>404600</v>
      </c>
      <c r="D17" s="46">
        <f t="shared" si="3"/>
        <v>662500</v>
      </c>
    </row>
    <row r="18" spans="1:4" ht="47.25">
      <c r="A18" s="26" t="s">
        <v>61</v>
      </c>
      <c r="B18" s="82">
        <v>52997079.540000007</v>
      </c>
      <c r="C18" s="46">
        <v>3616100</v>
      </c>
      <c r="D18" s="46">
        <v>3616100</v>
      </c>
    </row>
    <row r="19" spans="1:4">
      <c r="A19" s="26" t="s">
        <v>57</v>
      </c>
      <c r="B19" s="82"/>
      <c r="C19" s="46"/>
      <c r="D19" s="46"/>
    </row>
    <row r="20" spans="1:4" ht="47.25">
      <c r="A20" s="26" t="s">
        <v>62</v>
      </c>
      <c r="B20" s="82">
        <f>B18+B19</f>
        <v>52997079.540000007</v>
      </c>
      <c r="C20" s="46">
        <f t="shared" ref="C20:D20" si="4">C18+C19</f>
        <v>3616100</v>
      </c>
      <c r="D20" s="46">
        <f t="shared" si="4"/>
        <v>3616100</v>
      </c>
    </row>
    <row r="21" spans="1:4" ht="31.5">
      <c r="A21" s="26" t="s">
        <v>63</v>
      </c>
      <c r="B21" s="82">
        <v>220603262.38</v>
      </c>
      <c r="C21" s="46">
        <v>209422297.53999999</v>
      </c>
      <c r="D21" s="46">
        <v>208751397.53999999</v>
      </c>
    </row>
    <row r="22" spans="1:4">
      <c r="A22" s="26" t="s">
        <v>57</v>
      </c>
      <c r="B22" s="82">
        <v>0</v>
      </c>
      <c r="C22" s="46"/>
      <c r="D22" s="46"/>
    </row>
    <row r="23" spans="1:4" ht="47.25">
      <c r="A23" s="26" t="s">
        <v>64</v>
      </c>
      <c r="B23" s="82">
        <f>B21+B22</f>
        <v>220603262.38</v>
      </c>
      <c r="C23" s="46">
        <f t="shared" ref="C23:D23" si="5">C21+C22</f>
        <v>209422297.53999999</v>
      </c>
      <c r="D23" s="46">
        <f t="shared" si="5"/>
        <v>208751397.53999999</v>
      </c>
    </row>
    <row r="24" spans="1:4">
      <c r="A24" s="26" t="s">
        <v>65</v>
      </c>
      <c r="B24" s="82">
        <v>172666749.72999999</v>
      </c>
      <c r="C24" s="46">
        <v>0</v>
      </c>
      <c r="D24" s="46">
        <v>0</v>
      </c>
    </row>
    <row r="25" spans="1:4">
      <c r="A25" s="54" t="s">
        <v>66</v>
      </c>
      <c r="B25" s="83">
        <v>0</v>
      </c>
      <c r="C25" s="47"/>
      <c r="D25" s="47"/>
    </row>
    <row r="26" spans="1:4">
      <c r="A26" s="26" t="s">
        <v>67</v>
      </c>
      <c r="B26" s="82">
        <f>B24+B25</f>
        <v>172666749.72999999</v>
      </c>
      <c r="C26" s="46">
        <f t="shared" ref="C26:D26" si="6">C24+C25</f>
        <v>0</v>
      </c>
      <c r="D26" s="46">
        <f t="shared" si="6"/>
        <v>0</v>
      </c>
    </row>
    <row r="27" spans="1:4" ht="94.5">
      <c r="A27" s="26" t="s">
        <v>68</v>
      </c>
      <c r="B27" s="82">
        <v>523800</v>
      </c>
      <c r="C27" s="46">
        <v>0</v>
      </c>
      <c r="D27" s="46">
        <v>0</v>
      </c>
    </row>
    <row r="28" spans="1:4" ht="94.5">
      <c r="A28" s="26" t="s">
        <v>99</v>
      </c>
      <c r="B28" s="82">
        <v>5548501</v>
      </c>
      <c r="C28" s="46"/>
      <c r="D28" s="46"/>
    </row>
    <row r="29" spans="1:4">
      <c r="A29" s="26" t="s">
        <v>57</v>
      </c>
      <c r="B29" s="82"/>
      <c r="C29" s="46"/>
      <c r="D29" s="46"/>
    </row>
    <row r="30" spans="1:4" ht="94.5">
      <c r="A30" s="26" t="s">
        <v>100</v>
      </c>
      <c r="B30" s="82">
        <f>B28+B29</f>
        <v>5548501</v>
      </c>
      <c r="C30" s="46"/>
      <c r="D30" s="46"/>
    </row>
    <row r="31" spans="1:4" ht="47.25">
      <c r="A31" s="54" t="s">
        <v>97</v>
      </c>
      <c r="B31" s="83">
        <v>-25219583.079999998</v>
      </c>
      <c r="C31" s="47"/>
      <c r="D31" s="47"/>
    </row>
    <row r="32" spans="1:4">
      <c r="A32" s="54" t="s">
        <v>57</v>
      </c>
      <c r="B32" s="83">
        <v>0</v>
      </c>
      <c r="C32" s="47"/>
      <c r="D32" s="47"/>
    </row>
    <row r="33" spans="1:4" ht="51.75">
      <c r="A33" s="55" t="s">
        <v>69</v>
      </c>
      <c r="B33" s="83">
        <f>B31+B32</f>
        <v>-25219583.079999998</v>
      </c>
      <c r="C33" s="48"/>
      <c r="D33" s="48"/>
    </row>
    <row r="34" spans="1:4" ht="31.5">
      <c r="A34" s="25" t="s">
        <v>117</v>
      </c>
      <c r="B34" s="73">
        <f>B4+B9</f>
        <v>649612509.56999993</v>
      </c>
      <c r="C34" s="16">
        <f>C4+C9</f>
        <v>433996197.53999996</v>
      </c>
      <c r="D34" s="16">
        <f>D4+D9</f>
        <v>436456197.53999996</v>
      </c>
    </row>
    <row r="35" spans="1:4">
      <c r="A35" s="26" t="s">
        <v>57</v>
      </c>
      <c r="B35" s="82">
        <f>B5+B10</f>
        <v>259100</v>
      </c>
      <c r="C35" s="17"/>
      <c r="D35" s="17"/>
    </row>
    <row r="36" spans="1:4">
      <c r="A36" s="27" t="s">
        <v>78</v>
      </c>
      <c r="B36" s="73">
        <f>B34+B35</f>
        <v>649871609.56999993</v>
      </c>
      <c r="C36" s="16">
        <f t="shared" ref="C36:D36" si="7">C34+C35</f>
        <v>433996197.53999996</v>
      </c>
      <c r="D36" s="16">
        <f t="shared" si="7"/>
        <v>436456197.53999996</v>
      </c>
    </row>
    <row r="37" spans="1:4" ht="31.5">
      <c r="A37" s="39" t="s">
        <v>118</v>
      </c>
      <c r="B37" s="84">
        <v>-46493106.960000001</v>
      </c>
      <c r="C37" s="70"/>
      <c r="D37" s="70"/>
    </row>
    <row r="38" spans="1:4">
      <c r="A38" s="40" t="s">
        <v>57</v>
      </c>
      <c r="B38" s="83">
        <f>-B41</f>
        <v>-676354</v>
      </c>
      <c r="C38" s="13"/>
      <c r="D38" s="13"/>
    </row>
    <row r="39" spans="1:4">
      <c r="A39" s="27" t="s">
        <v>76</v>
      </c>
      <c r="B39" s="73">
        <f>B37+B38</f>
        <v>-47169460.960000001</v>
      </c>
      <c r="C39" s="71"/>
      <c r="D39" s="71"/>
    </row>
    <row r="40" spans="1:4" ht="47.25">
      <c r="A40" s="27" t="s">
        <v>119</v>
      </c>
      <c r="B40" s="73">
        <v>46493106.960000001</v>
      </c>
      <c r="C40" s="71"/>
      <c r="D40" s="71"/>
    </row>
    <row r="41" spans="1:4">
      <c r="A41" s="40" t="s">
        <v>70</v>
      </c>
      <c r="B41" s="83">
        <f>B46+B42+B43+B44</f>
        <v>676354</v>
      </c>
      <c r="C41" s="83">
        <f>C46+C42+C43+C44+C49</f>
        <v>0</v>
      </c>
      <c r="D41" s="92">
        <f>D46+D42+D43+D44+D49+D45</f>
        <v>0</v>
      </c>
    </row>
    <row r="42" spans="1:4" ht="31.5">
      <c r="A42" s="40" t="s">
        <v>150</v>
      </c>
      <c r="B42" s="83">
        <v>11000000</v>
      </c>
      <c r="C42" s="37">
        <v>-36800000</v>
      </c>
      <c r="D42" s="37">
        <v>-51800000</v>
      </c>
    </row>
    <row r="43" spans="1:4">
      <c r="A43" s="40" t="s">
        <v>151</v>
      </c>
      <c r="B43" s="83">
        <v>-27700000</v>
      </c>
      <c r="C43" s="37">
        <v>44400000</v>
      </c>
      <c r="D43" s="37">
        <v>63800000</v>
      </c>
    </row>
    <row r="44" spans="1:4">
      <c r="A44" s="40" t="s">
        <v>152</v>
      </c>
      <c r="B44" s="83">
        <v>10442000</v>
      </c>
      <c r="C44" s="37"/>
      <c r="D44" s="37"/>
    </row>
    <row r="45" spans="1:4">
      <c r="A45" s="40" t="s">
        <v>153</v>
      </c>
      <c r="B45" s="83"/>
      <c r="C45" s="93"/>
      <c r="D45" s="37">
        <v>-4176800</v>
      </c>
    </row>
    <row r="46" spans="1:4" ht="30">
      <c r="A46" s="41" t="s">
        <v>56</v>
      </c>
      <c r="B46" s="85">
        <f>B47+B48</f>
        <v>6934354</v>
      </c>
      <c r="C46" s="85">
        <f t="shared" ref="C46:D46" si="8">C47+C48</f>
        <v>-7600000</v>
      </c>
      <c r="D46" s="94">
        <f t="shared" si="8"/>
        <v>-7823200</v>
      </c>
    </row>
    <row r="47" spans="1:4">
      <c r="A47" s="41" t="s">
        <v>86</v>
      </c>
      <c r="B47" s="85">
        <v>-21701100</v>
      </c>
      <c r="C47" s="95">
        <v>36800000</v>
      </c>
      <c r="D47" s="95">
        <v>51800000</v>
      </c>
    </row>
    <row r="48" spans="1:4">
      <c r="A48" s="40" t="s">
        <v>87</v>
      </c>
      <c r="B48" s="83">
        <v>28635454</v>
      </c>
      <c r="C48" s="37">
        <v>-44400000</v>
      </c>
      <c r="D48" s="37">
        <v>-59623200</v>
      </c>
    </row>
    <row r="49" spans="1:4" ht="31.5">
      <c r="A49" s="40" t="s">
        <v>154</v>
      </c>
      <c r="B49" s="83"/>
      <c r="C49" s="37"/>
      <c r="D49" s="37"/>
    </row>
    <row r="50" spans="1:4" ht="31.5">
      <c r="A50" s="27" t="s">
        <v>88</v>
      </c>
      <c r="B50" s="73">
        <f>B40+B41</f>
        <v>47169460.960000001</v>
      </c>
      <c r="C50" s="71"/>
      <c r="D50" s="71"/>
    </row>
    <row r="51" spans="1:4" ht="31.5">
      <c r="A51" s="25" t="s">
        <v>129</v>
      </c>
      <c r="B51" s="73">
        <f>B34-B37</f>
        <v>696105616.52999997</v>
      </c>
      <c r="C51" s="16">
        <f t="shared" ref="C51:D51" si="9">C34-C39</f>
        <v>433996197.53999996</v>
      </c>
      <c r="D51" s="16">
        <f t="shared" si="9"/>
        <v>436456197.53999996</v>
      </c>
    </row>
    <row r="52" spans="1:4">
      <c r="A52" s="26" t="s">
        <v>57</v>
      </c>
      <c r="B52" s="82">
        <f>B35-B38</f>
        <v>935454</v>
      </c>
      <c r="C52" s="72"/>
      <c r="D52" s="72"/>
    </row>
    <row r="53" spans="1:4">
      <c r="A53" s="27" t="s">
        <v>77</v>
      </c>
      <c r="B53" s="73">
        <f>B51+B52</f>
        <v>697041070.52999997</v>
      </c>
      <c r="C53" s="16">
        <f t="shared" ref="C53:D53" si="10">C51+C52</f>
        <v>433996197.53999996</v>
      </c>
      <c r="D53" s="16">
        <f t="shared" si="10"/>
        <v>436456197.53999996</v>
      </c>
    </row>
    <row r="54" spans="1:4">
      <c r="A54" s="27" t="s">
        <v>71</v>
      </c>
      <c r="B54" s="73"/>
      <c r="C54" s="71"/>
      <c r="D54" s="71"/>
    </row>
    <row r="55" spans="1:4">
      <c r="A55" s="20" t="s">
        <v>0</v>
      </c>
      <c r="B55" s="86">
        <v>52746211.310000002</v>
      </c>
      <c r="C55" s="31">
        <v>51167040</v>
      </c>
      <c r="D55" s="31">
        <v>61197400</v>
      </c>
    </row>
    <row r="56" spans="1:4">
      <c r="A56" s="67" t="s">
        <v>57</v>
      </c>
      <c r="B56" s="66">
        <f>B57+B81</f>
        <v>2163600</v>
      </c>
      <c r="C56" s="66">
        <f t="shared" ref="C56:D56" si="11">C57</f>
        <v>0</v>
      </c>
      <c r="D56" s="66">
        <f t="shared" si="11"/>
        <v>-332500</v>
      </c>
    </row>
    <row r="57" spans="1:4">
      <c r="A57" s="20" t="s">
        <v>75</v>
      </c>
      <c r="B57" s="86">
        <f>B68+B58+B65</f>
        <v>1858550</v>
      </c>
      <c r="C57" s="62"/>
      <c r="D57" s="31">
        <f>D58+D65</f>
        <v>-332500</v>
      </c>
    </row>
    <row r="58" spans="1:4">
      <c r="A58" s="6" t="s">
        <v>1</v>
      </c>
      <c r="B58" s="83">
        <f>B59+B61</f>
        <v>-305050</v>
      </c>
      <c r="C58" s="62"/>
      <c r="D58" s="32"/>
    </row>
    <row r="59" spans="1:4" ht="31.5">
      <c r="A59" s="4" t="s">
        <v>155</v>
      </c>
      <c r="B59" s="83">
        <f>B60</f>
        <v>-255200</v>
      </c>
      <c r="C59" s="62"/>
      <c r="D59" s="32"/>
    </row>
    <row r="60" spans="1:4">
      <c r="A60" s="22" t="s">
        <v>94</v>
      </c>
      <c r="B60" s="63">
        <v>-255200</v>
      </c>
      <c r="C60" s="62"/>
      <c r="D60" s="32"/>
    </row>
    <row r="61" spans="1:4" ht="47.25">
      <c r="A61" s="6" t="s">
        <v>53</v>
      </c>
      <c r="B61" s="62">
        <f>B62</f>
        <v>-49850</v>
      </c>
      <c r="C61" s="62"/>
      <c r="D61" s="32"/>
    </row>
    <row r="62" spans="1:4" ht="31.5">
      <c r="A62" s="6" t="s">
        <v>21</v>
      </c>
      <c r="B62" s="62">
        <f>B63</f>
        <v>-49850</v>
      </c>
      <c r="C62" s="62"/>
      <c r="D62" s="32"/>
    </row>
    <row r="63" spans="1:4" ht="110.25">
      <c r="A63" s="50" t="s">
        <v>98</v>
      </c>
      <c r="B63" s="62">
        <f>B64</f>
        <v>-49850</v>
      </c>
      <c r="C63" s="62"/>
      <c r="D63" s="32"/>
    </row>
    <row r="64" spans="1:4">
      <c r="A64" s="22" t="s">
        <v>156</v>
      </c>
      <c r="B64" s="62">
        <v>-49850</v>
      </c>
      <c r="C64" s="62"/>
      <c r="D64" s="32"/>
    </row>
    <row r="65" spans="1:4">
      <c r="A65" s="3" t="s">
        <v>7</v>
      </c>
      <c r="B65" s="63"/>
      <c r="C65" s="62"/>
      <c r="D65" s="32">
        <f>D66</f>
        <v>-332500</v>
      </c>
    </row>
    <row r="66" spans="1:4">
      <c r="A66" s="4" t="s">
        <v>8</v>
      </c>
      <c r="B66" s="63"/>
      <c r="C66" s="62"/>
      <c r="D66" s="32">
        <f>D67</f>
        <v>-332500</v>
      </c>
    </row>
    <row r="67" spans="1:4">
      <c r="A67" s="22" t="s">
        <v>111</v>
      </c>
      <c r="B67" s="63"/>
      <c r="C67" s="62"/>
      <c r="D67" s="32">
        <v>-332500</v>
      </c>
    </row>
    <row r="68" spans="1:4">
      <c r="A68" s="3" t="s">
        <v>9</v>
      </c>
      <c r="B68" s="61">
        <f>B71+B73+B78+B69</f>
        <v>2163600</v>
      </c>
      <c r="C68" s="62"/>
      <c r="D68" s="32"/>
    </row>
    <row r="69" spans="1:4" ht="31.5">
      <c r="A69" s="4" t="s">
        <v>11</v>
      </c>
      <c r="B69" s="77">
        <f>B70</f>
        <v>-200000</v>
      </c>
      <c r="C69" s="62"/>
      <c r="D69" s="32"/>
    </row>
    <row r="70" spans="1:4">
      <c r="A70" s="9" t="s">
        <v>144</v>
      </c>
      <c r="B70" s="77">
        <v>-200000</v>
      </c>
      <c r="C70" s="62"/>
      <c r="D70" s="32"/>
    </row>
    <row r="71" spans="1:4" ht="47.25">
      <c r="A71" s="4" t="s">
        <v>12</v>
      </c>
      <c r="B71" s="77">
        <f>B72</f>
        <v>2200000</v>
      </c>
      <c r="C71" s="62"/>
      <c r="D71" s="32"/>
    </row>
    <row r="72" spans="1:4">
      <c r="A72" s="9" t="s">
        <v>130</v>
      </c>
      <c r="B72" s="77">
        <v>2200000</v>
      </c>
      <c r="C72" s="62"/>
      <c r="D72" s="32"/>
    </row>
    <row r="73" spans="1:4" ht="63">
      <c r="A73" s="4" t="s">
        <v>52</v>
      </c>
      <c r="B73" s="77">
        <f>B74</f>
        <v>300000</v>
      </c>
      <c r="C73" s="62"/>
      <c r="D73" s="32"/>
    </row>
    <row r="74" spans="1:4" ht="31.5">
      <c r="A74" s="4" t="s">
        <v>10</v>
      </c>
      <c r="B74" s="77">
        <f>B75</f>
        <v>300000</v>
      </c>
      <c r="C74" s="62"/>
      <c r="D74" s="32"/>
    </row>
    <row r="75" spans="1:4" ht="78.75">
      <c r="A75" s="4" t="s">
        <v>20</v>
      </c>
      <c r="B75" s="77">
        <f>B76+B77</f>
        <v>300000</v>
      </c>
      <c r="C75" s="62"/>
      <c r="D75" s="32"/>
    </row>
    <row r="76" spans="1:4">
      <c r="A76" s="38" t="s">
        <v>138</v>
      </c>
      <c r="B76" s="77">
        <v>250000</v>
      </c>
      <c r="C76" s="62"/>
      <c r="D76" s="32"/>
    </row>
    <row r="77" spans="1:4">
      <c r="A77" s="38" t="s">
        <v>109</v>
      </c>
      <c r="B77" s="77">
        <v>50000</v>
      </c>
      <c r="C77" s="62"/>
      <c r="D77" s="32"/>
    </row>
    <row r="78" spans="1:4" ht="63">
      <c r="A78" s="6" t="s">
        <v>54</v>
      </c>
      <c r="B78" s="77">
        <f>B79</f>
        <v>-136400</v>
      </c>
      <c r="C78" s="62"/>
      <c r="D78" s="32"/>
    </row>
    <row r="79" spans="1:4" ht="78.75">
      <c r="A79" s="6" t="s">
        <v>55</v>
      </c>
      <c r="B79" s="77">
        <v>-136400</v>
      </c>
      <c r="C79" s="62"/>
      <c r="D79" s="32"/>
    </row>
    <row r="80" spans="1:4">
      <c r="A80" s="91" t="s">
        <v>141</v>
      </c>
      <c r="B80" s="77">
        <v>-136400</v>
      </c>
      <c r="C80" s="62"/>
      <c r="D80" s="32"/>
    </row>
    <row r="81" spans="1:4">
      <c r="A81" s="30" t="s">
        <v>74</v>
      </c>
      <c r="B81" s="77">
        <f>B82+B84</f>
        <v>305050</v>
      </c>
      <c r="C81" s="62"/>
      <c r="D81" s="32"/>
    </row>
    <row r="82" spans="1:4" ht="47.25">
      <c r="A82" s="4" t="s">
        <v>4</v>
      </c>
      <c r="B82" s="77">
        <v>255200</v>
      </c>
      <c r="C82" s="62"/>
      <c r="D82" s="32"/>
    </row>
    <row r="83" spans="1:4">
      <c r="A83" s="9" t="s">
        <v>132</v>
      </c>
      <c r="B83" s="77">
        <v>255200</v>
      </c>
      <c r="C83" s="62"/>
      <c r="D83" s="32"/>
    </row>
    <row r="84" spans="1:4" ht="47.25">
      <c r="A84" s="6" t="s">
        <v>53</v>
      </c>
      <c r="B84" s="62">
        <f>B85</f>
        <v>49850</v>
      </c>
      <c r="C84" s="62"/>
      <c r="D84" s="32"/>
    </row>
    <row r="85" spans="1:4" ht="31.5">
      <c r="A85" s="6" t="s">
        <v>21</v>
      </c>
      <c r="B85" s="62">
        <f>B86</f>
        <v>49850</v>
      </c>
      <c r="C85" s="62"/>
      <c r="D85" s="32"/>
    </row>
    <row r="86" spans="1:4" ht="110.25">
      <c r="A86" s="50" t="s">
        <v>98</v>
      </c>
      <c r="B86" s="62">
        <f>B87</f>
        <v>49850</v>
      </c>
      <c r="C86" s="62"/>
      <c r="D86" s="32"/>
    </row>
    <row r="87" spans="1:4">
      <c r="A87" s="22" t="s">
        <v>157</v>
      </c>
      <c r="B87" s="62">
        <v>49850</v>
      </c>
      <c r="C87" s="62"/>
      <c r="D87" s="32"/>
    </row>
    <row r="88" spans="1:4">
      <c r="A88" s="30" t="s">
        <v>93</v>
      </c>
      <c r="B88" s="61">
        <f>B55+B56</f>
        <v>54909811.310000002</v>
      </c>
      <c r="C88" s="33">
        <f t="shared" ref="C88:D88" si="12">C55+C56</f>
        <v>51167040</v>
      </c>
      <c r="D88" s="33">
        <f t="shared" si="12"/>
        <v>60864900</v>
      </c>
    </row>
    <row r="89" spans="1:4">
      <c r="A89" s="20" t="s">
        <v>14</v>
      </c>
      <c r="B89" s="86">
        <v>715700</v>
      </c>
      <c r="C89" s="35">
        <v>734300</v>
      </c>
      <c r="D89" s="35">
        <v>760300</v>
      </c>
    </row>
    <row r="90" spans="1:4">
      <c r="A90" s="21" t="s">
        <v>57</v>
      </c>
      <c r="B90" s="63">
        <v>0</v>
      </c>
      <c r="C90" s="31">
        <v>0</v>
      </c>
      <c r="D90" s="31">
        <v>0</v>
      </c>
    </row>
    <row r="91" spans="1:4">
      <c r="A91" s="20" t="s">
        <v>79</v>
      </c>
      <c r="B91" s="86">
        <f>B89+B90</f>
        <v>715700</v>
      </c>
      <c r="C91" s="35">
        <f t="shared" ref="C91:D91" si="13">C89+C90</f>
        <v>734300</v>
      </c>
      <c r="D91" s="35">
        <f t="shared" si="13"/>
        <v>760300</v>
      </c>
    </row>
    <row r="92" spans="1:4" ht="31.5">
      <c r="A92" s="20" t="s">
        <v>15</v>
      </c>
      <c r="B92" s="86">
        <v>135000</v>
      </c>
      <c r="C92" s="35">
        <v>135000</v>
      </c>
      <c r="D92" s="35">
        <v>135000</v>
      </c>
    </row>
    <row r="93" spans="1:4">
      <c r="A93" s="21" t="s">
        <v>57</v>
      </c>
      <c r="B93" s="63">
        <f>B94</f>
        <v>-100000</v>
      </c>
      <c r="C93" s="49">
        <v>0</v>
      </c>
      <c r="D93" s="49">
        <v>0</v>
      </c>
    </row>
    <row r="94" spans="1:4">
      <c r="A94" s="20" t="s">
        <v>75</v>
      </c>
      <c r="B94" s="63">
        <f>B95</f>
        <v>-100000</v>
      </c>
      <c r="C94" s="49"/>
      <c r="D94" s="49"/>
    </row>
    <row r="95" spans="1:4" ht="47.25">
      <c r="A95" s="4" t="s">
        <v>16</v>
      </c>
      <c r="B95" s="63">
        <f>B96</f>
        <v>-100000</v>
      </c>
      <c r="C95" s="49"/>
      <c r="D95" s="49"/>
    </row>
    <row r="96" spans="1:4" ht="63">
      <c r="A96" s="4" t="s">
        <v>51</v>
      </c>
      <c r="B96" s="63">
        <f>B97</f>
        <v>-100000</v>
      </c>
      <c r="C96" s="49"/>
      <c r="D96" s="49"/>
    </row>
    <row r="97" spans="1:4">
      <c r="A97" s="22" t="s">
        <v>145</v>
      </c>
      <c r="B97" s="63">
        <v>-100000</v>
      </c>
      <c r="C97" s="49"/>
      <c r="D97" s="49"/>
    </row>
    <row r="98" spans="1:4" ht="31.5">
      <c r="A98" s="20" t="s">
        <v>80</v>
      </c>
      <c r="B98" s="86">
        <f>B92+B93</f>
        <v>35000</v>
      </c>
      <c r="C98" s="35">
        <f t="shared" ref="C98:D98" si="14">C92+C93</f>
        <v>135000</v>
      </c>
      <c r="D98" s="35">
        <f t="shared" si="14"/>
        <v>135000</v>
      </c>
    </row>
    <row r="99" spans="1:4">
      <c r="A99" s="20" t="s">
        <v>17</v>
      </c>
      <c r="B99" s="86">
        <v>17468600</v>
      </c>
      <c r="C99" s="59">
        <v>10347900</v>
      </c>
      <c r="D99" s="31">
        <v>13000900</v>
      </c>
    </row>
    <row r="100" spans="1:4">
      <c r="A100" s="21" t="s">
        <v>57</v>
      </c>
      <c r="B100" s="63">
        <f>B101</f>
        <v>300000</v>
      </c>
      <c r="C100" s="32"/>
      <c r="D100" s="32"/>
    </row>
    <row r="101" spans="1:4">
      <c r="A101" s="20" t="s">
        <v>75</v>
      </c>
      <c r="B101" s="86">
        <f>B102</f>
        <v>300000</v>
      </c>
      <c r="C101" s="32"/>
      <c r="D101" s="32"/>
    </row>
    <row r="102" spans="1:4">
      <c r="A102" s="58" t="s">
        <v>18</v>
      </c>
      <c r="B102" s="31">
        <f>B103</f>
        <v>300000</v>
      </c>
      <c r="C102" s="32"/>
      <c r="D102" s="32"/>
    </row>
    <row r="103" spans="1:4" ht="78.75">
      <c r="A103" s="10" t="s">
        <v>19</v>
      </c>
      <c r="B103" s="32">
        <f>B104</f>
        <v>300000</v>
      </c>
      <c r="C103" s="32"/>
      <c r="D103" s="32"/>
    </row>
    <row r="104" spans="1:4" ht="78.75">
      <c r="A104" s="80" t="s">
        <v>108</v>
      </c>
      <c r="B104" s="32">
        <f>B105</f>
        <v>300000</v>
      </c>
      <c r="C104" s="32"/>
      <c r="D104" s="32"/>
    </row>
    <row r="105" spans="1:4">
      <c r="A105" s="79" t="s">
        <v>107</v>
      </c>
      <c r="B105" s="32">
        <v>300000</v>
      </c>
      <c r="C105" s="32"/>
      <c r="D105" s="32"/>
    </row>
    <row r="106" spans="1:4" ht="47.25">
      <c r="A106" s="11" t="s">
        <v>53</v>
      </c>
      <c r="B106" s="62"/>
      <c r="C106" s="32"/>
      <c r="D106" s="32"/>
    </row>
    <row r="107" spans="1:4" ht="31.5">
      <c r="A107" s="6" t="s">
        <v>21</v>
      </c>
      <c r="B107" s="62"/>
      <c r="C107" s="32"/>
      <c r="D107" s="32"/>
    </row>
    <row r="108" spans="1:4" ht="110.25">
      <c r="A108" s="50" t="s">
        <v>98</v>
      </c>
      <c r="B108" s="62"/>
      <c r="C108" s="32"/>
      <c r="D108" s="32"/>
    </row>
    <row r="109" spans="1:4">
      <c r="A109" s="22" t="s">
        <v>110</v>
      </c>
      <c r="B109" s="62"/>
      <c r="C109" s="32"/>
      <c r="D109" s="32"/>
    </row>
    <row r="110" spans="1:4">
      <c r="A110" s="20" t="s">
        <v>81</v>
      </c>
      <c r="B110" s="86">
        <f>B99+B100</f>
        <v>17768600</v>
      </c>
      <c r="C110" s="31">
        <f t="shared" ref="C110:D110" si="15">C99+C100</f>
        <v>10347900</v>
      </c>
      <c r="D110" s="31">
        <f t="shared" si="15"/>
        <v>13000900</v>
      </c>
    </row>
    <row r="111" spans="1:4">
      <c r="A111" s="42" t="s">
        <v>22</v>
      </c>
      <c r="B111" s="61">
        <v>1240590.900000006</v>
      </c>
      <c r="C111" s="3">
        <v>1552100</v>
      </c>
      <c r="D111" s="3">
        <v>914100</v>
      </c>
    </row>
    <row r="112" spans="1:4">
      <c r="A112" s="28" t="s">
        <v>57</v>
      </c>
      <c r="B112" s="77">
        <f>B113</f>
        <v>0</v>
      </c>
      <c r="C112" s="4"/>
      <c r="D112" s="4"/>
    </row>
    <row r="113" spans="1:4">
      <c r="A113" s="42" t="s">
        <v>75</v>
      </c>
      <c r="B113" s="61"/>
      <c r="C113" s="3"/>
      <c r="D113" s="3"/>
    </row>
    <row r="114" spans="1:4" ht="31.5">
      <c r="A114" s="42" t="s">
        <v>72</v>
      </c>
      <c r="B114" s="61">
        <f>B111+B112</f>
        <v>1240590.900000006</v>
      </c>
      <c r="C114" s="33">
        <f t="shared" ref="C114:D114" si="16">C111+C112</f>
        <v>1552100</v>
      </c>
      <c r="D114" s="33">
        <f t="shared" si="16"/>
        <v>914100</v>
      </c>
    </row>
    <row r="115" spans="1:4">
      <c r="A115" s="42" t="s">
        <v>23</v>
      </c>
      <c r="B115" s="61">
        <v>479353044</v>
      </c>
      <c r="C115" s="3">
        <v>247711260</v>
      </c>
      <c r="D115" s="3">
        <v>236898200</v>
      </c>
    </row>
    <row r="116" spans="1:4">
      <c r="A116" s="28" t="s">
        <v>57</v>
      </c>
      <c r="B116" s="77">
        <f>B117+B150</f>
        <v>-135000</v>
      </c>
      <c r="C116" s="4"/>
      <c r="D116" s="4"/>
    </row>
    <row r="117" spans="1:4">
      <c r="A117" s="64" t="s">
        <v>92</v>
      </c>
      <c r="B117" s="88">
        <f>B118+B130</f>
        <v>-300000</v>
      </c>
      <c r="C117" s="58"/>
      <c r="D117" s="58"/>
    </row>
    <row r="118" spans="1:4">
      <c r="A118" s="64" t="s">
        <v>24</v>
      </c>
      <c r="B118" s="88">
        <f>B119</f>
        <v>-145000</v>
      </c>
      <c r="C118" s="58"/>
      <c r="D118" s="58"/>
    </row>
    <row r="119" spans="1:4" ht="47.25">
      <c r="A119" s="81" t="s">
        <v>25</v>
      </c>
      <c r="B119" s="34">
        <f>B122+B124+B126+B120+B128</f>
        <v>-145000</v>
      </c>
      <c r="C119" s="58"/>
      <c r="D119" s="58"/>
    </row>
    <row r="120" spans="1:4" ht="31.5">
      <c r="A120" s="4" t="s">
        <v>27</v>
      </c>
      <c r="B120" s="34">
        <f>B121</f>
        <v>-102700</v>
      </c>
      <c r="C120" s="58"/>
      <c r="D120" s="58"/>
    </row>
    <row r="121" spans="1:4">
      <c r="A121" s="74" t="s">
        <v>103</v>
      </c>
      <c r="B121" s="34">
        <v>-102700</v>
      </c>
      <c r="C121" s="58"/>
      <c r="D121" s="58"/>
    </row>
    <row r="122" spans="1:4" ht="110.25">
      <c r="A122" s="4" t="s">
        <v>30</v>
      </c>
      <c r="B122" s="34">
        <f>B123</f>
        <v>-268000</v>
      </c>
      <c r="C122" s="58"/>
      <c r="D122" s="58"/>
    </row>
    <row r="123" spans="1:4">
      <c r="A123" s="69" t="s">
        <v>133</v>
      </c>
      <c r="B123" s="34">
        <v>-268000</v>
      </c>
      <c r="C123" s="58"/>
      <c r="D123" s="58"/>
    </row>
    <row r="124" spans="1:4" ht="110.25">
      <c r="A124" s="4" t="s">
        <v>30</v>
      </c>
      <c r="B124" s="34">
        <f>B125</f>
        <v>-67000</v>
      </c>
      <c r="C124" s="58"/>
      <c r="D124" s="58"/>
    </row>
    <row r="125" spans="1:4">
      <c r="A125" s="69" t="s">
        <v>134</v>
      </c>
      <c r="B125" s="88">
        <v>-67000</v>
      </c>
      <c r="C125" s="58"/>
      <c r="D125" s="58"/>
    </row>
    <row r="126" spans="1:4" ht="63">
      <c r="A126" s="4" t="s">
        <v>29</v>
      </c>
      <c r="B126" s="34">
        <v>190000</v>
      </c>
      <c r="C126" s="58"/>
      <c r="D126" s="58"/>
    </row>
    <row r="127" spans="1:4">
      <c r="A127" s="69" t="s">
        <v>139</v>
      </c>
      <c r="B127" s="34">
        <v>190000</v>
      </c>
      <c r="C127" s="58"/>
      <c r="D127" s="58"/>
    </row>
    <row r="128" spans="1:4" ht="31.5">
      <c r="A128" s="4" t="s">
        <v>28</v>
      </c>
      <c r="B128" s="34">
        <f>B129</f>
        <v>102700</v>
      </c>
      <c r="C128" s="58"/>
      <c r="D128" s="58"/>
    </row>
    <row r="129" spans="1:4">
      <c r="A129" s="69" t="s">
        <v>146</v>
      </c>
      <c r="B129" s="34">
        <v>102700</v>
      </c>
      <c r="C129" s="58"/>
      <c r="D129" s="58"/>
    </row>
    <row r="130" spans="1:4">
      <c r="A130" s="64" t="s">
        <v>31</v>
      </c>
      <c r="B130" s="88">
        <f>B131</f>
        <v>-155000</v>
      </c>
      <c r="C130" s="58"/>
      <c r="D130" s="58"/>
    </row>
    <row r="131" spans="1:4" ht="47.25">
      <c r="A131" s="81" t="s">
        <v>25</v>
      </c>
      <c r="B131" s="34">
        <f>B132+B134+B136+B138+B140</f>
        <v>-155000</v>
      </c>
      <c r="C131" s="58"/>
      <c r="D131" s="58"/>
    </row>
    <row r="132" spans="1:4" ht="110.25">
      <c r="A132" s="4" t="s">
        <v>30</v>
      </c>
      <c r="B132" s="34">
        <f>B133</f>
        <v>268000</v>
      </c>
      <c r="C132" s="58"/>
      <c r="D132" s="58"/>
    </row>
    <row r="133" spans="1:4">
      <c r="A133" s="51" t="s">
        <v>135</v>
      </c>
      <c r="B133" s="34">
        <v>268000</v>
      </c>
      <c r="C133" s="58"/>
      <c r="D133" s="58"/>
    </row>
    <row r="134" spans="1:4" ht="110.25">
      <c r="A134" s="4" t="s">
        <v>30</v>
      </c>
      <c r="B134" s="34">
        <f>B135</f>
        <v>67000</v>
      </c>
      <c r="C134" s="58"/>
      <c r="D134" s="58"/>
    </row>
    <row r="135" spans="1:4">
      <c r="A135" s="51" t="s">
        <v>136</v>
      </c>
      <c r="B135" s="34">
        <v>67000</v>
      </c>
      <c r="C135" s="58"/>
      <c r="D135" s="58"/>
    </row>
    <row r="136" spans="1:4" ht="63">
      <c r="A136" s="4" t="s">
        <v>29</v>
      </c>
      <c r="B136" s="34">
        <v>-190000</v>
      </c>
      <c r="C136" s="58"/>
      <c r="D136" s="58"/>
    </row>
    <row r="137" spans="1:4">
      <c r="A137" s="69" t="s">
        <v>140</v>
      </c>
      <c r="B137" s="34">
        <v>-190000</v>
      </c>
      <c r="C137" s="58"/>
      <c r="D137" s="58"/>
    </row>
    <row r="138" spans="1:4" ht="63">
      <c r="A138" s="68" t="s">
        <v>2</v>
      </c>
      <c r="B138" s="34">
        <f>B139</f>
        <v>-240000</v>
      </c>
      <c r="C138" s="58"/>
      <c r="D138" s="58"/>
    </row>
    <row r="139" spans="1:4">
      <c r="A139" s="69" t="s">
        <v>148</v>
      </c>
      <c r="B139" s="34">
        <v>-240000</v>
      </c>
      <c r="C139" s="58"/>
      <c r="D139" s="58"/>
    </row>
    <row r="140" spans="1:4" ht="47.25">
      <c r="A140" s="68" t="s">
        <v>3</v>
      </c>
      <c r="B140" s="34">
        <f>B141</f>
        <v>-60000</v>
      </c>
      <c r="C140" s="58"/>
      <c r="D140" s="58"/>
    </row>
    <row r="141" spans="1:4">
      <c r="A141" s="69" t="s">
        <v>149</v>
      </c>
      <c r="B141" s="34">
        <v>-60000</v>
      </c>
      <c r="C141" s="58"/>
      <c r="D141" s="58"/>
    </row>
    <row r="142" spans="1:4">
      <c r="A142" s="58" t="s">
        <v>36</v>
      </c>
      <c r="B142" s="88">
        <f>B143</f>
        <v>0</v>
      </c>
      <c r="C142" s="58"/>
      <c r="D142" s="58"/>
    </row>
    <row r="143" spans="1:4" ht="63">
      <c r="A143" s="10" t="s">
        <v>26</v>
      </c>
      <c r="B143" s="88">
        <f>B144+B147</f>
        <v>0</v>
      </c>
      <c r="C143" s="58"/>
      <c r="D143" s="58"/>
    </row>
    <row r="144" spans="1:4" ht="94.5">
      <c r="A144" s="10" t="s">
        <v>37</v>
      </c>
      <c r="B144" s="34">
        <f>B145+B146</f>
        <v>0</v>
      </c>
      <c r="C144" s="58"/>
      <c r="D144" s="58"/>
    </row>
    <row r="145" spans="1:4">
      <c r="A145" s="51" t="s">
        <v>124</v>
      </c>
      <c r="B145" s="34">
        <v>-4752</v>
      </c>
      <c r="C145" s="58"/>
      <c r="D145" s="58"/>
    </row>
    <row r="146" spans="1:4">
      <c r="A146" s="51" t="s">
        <v>125</v>
      </c>
      <c r="B146" s="34">
        <v>4752</v>
      </c>
      <c r="C146" s="58"/>
      <c r="D146" s="58"/>
    </row>
    <row r="147" spans="1:4" ht="47.25">
      <c r="A147" s="4" t="s">
        <v>38</v>
      </c>
      <c r="B147" s="8">
        <f>B148+B149</f>
        <v>0</v>
      </c>
      <c r="C147" s="51"/>
      <c r="D147" s="51"/>
    </row>
    <row r="148" spans="1:4">
      <c r="A148" s="74" t="s">
        <v>104</v>
      </c>
      <c r="B148" s="87">
        <v>-11454</v>
      </c>
      <c r="C148" s="51"/>
      <c r="D148" s="51"/>
    </row>
    <row r="149" spans="1:4">
      <c r="A149" s="74" t="s">
        <v>126</v>
      </c>
      <c r="B149" s="87">
        <v>11454</v>
      </c>
      <c r="C149" s="51"/>
      <c r="D149" s="51"/>
    </row>
    <row r="150" spans="1:4">
      <c r="A150" s="29" t="s">
        <v>73</v>
      </c>
      <c r="B150" s="87">
        <f>B151</f>
        <v>165000</v>
      </c>
      <c r="C150" s="51"/>
      <c r="D150" s="51"/>
    </row>
    <row r="151" spans="1:4" ht="47.25">
      <c r="A151" s="81" t="s">
        <v>32</v>
      </c>
      <c r="B151" s="87">
        <f>B152</f>
        <v>165000</v>
      </c>
      <c r="C151" s="51"/>
      <c r="D151" s="51"/>
    </row>
    <row r="152" spans="1:4" ht="47.25">
      <c r="A152" s="4" t="s">
        <v>33</v>
      </c>
      <c r="B152" s="87">
        <f>B153+B155</f>
        <v>165000</v>
      </c>
      <c r="C152" s="51"/>
      <c r="D152" s="51"/>
    </row>
    <row r="153" spans="1:4" ht="63">
      <c r="A153" s="68" t="s">
        <v>2</v>
      </c>
      <c r="B153" s="87">
        <f>B154</f>
        <v>132000</v>
      </c>
      <c r="C153" s="51"/>
      <c r="D153" s="51"/>
    </row>
    <row r="154" spans="1:4">
      <c r="A154" s="69" t="s">
        <v>142</v>
      </c>
      <c r="B154" s="87">
        <v>132000</v>
      </c>
      <c r="C154" s="51"/>
      <c r="D154" s="51"/>
    </row>
    <row r="155" spans="1:4" ht="47.25">
      <c r="A155" s="68" t="s">
        <v>3</v>
      </c>
      <c r="B155" s="87">
        <f>B156</f>
        <v>33000</v>
      </c>
      <c r="C155" s="51"/>
      <c r="D155" s="51"/>
    </row>
    <row r="156" spans="1:4">
      <c r="A156" s="69" t="s">
        <v>143</v>
      </c>
      <c r="B156" s="87">
        <v>33000</v>
      </c>
      <c r="C156" s="51"/>
      <c r="D156" s="51"/>
    </row>
    <row r="157" spans="1:4">
      <c r="A157" s="29" t="s">
        <v>82</v>
      </c>
      <c r="B157" s="86">
        <f>B115+B116</f>
        <v>479218044</v>
      </c>
      <c r="C157" s="31">
        <f t="shared" ref="C157:D157" si="17">C115+C116</f>
        <v>247711260</v>
      </c>
      <c r="D157" s="31">
        <f t="shared" si="17"/>
        <v>236898200</v>
      </c>
    </row>
    <row r="158" spans="1:4">
      <c r="A158" s="30" t="s">
        <v>39</v>
      </c>
      <c r="B158" s="61">
        <v>65339422.210000001</v>
      </c>
      <c r="C158" s="60">
        <v>53698000</v>
      </c>
      <c r="D158" s="60">
        <v>54968000</v>
      </c>
    </row>
    <row r="159" spans="1:4">
      <c r="A159" s="22" t="s">
        <v>57</v>
      </c>
      <c r="B159" s="63">
        <f>B160+B180</f>
        <v>-1620146</v>
      </c>
      <c r="C159" s="32"/>
      <c r="D159" s="32"/>
    </row>
    <row r="160" spans="1:4">
      <c r="A160" s="29" t="s">
        <v>73</v>
      </c>
      <c r="B160" s="86">
        <f>B161+B175</f>
        <v>-38346</v>
      </c>
      <c r="C160" s="31"/>
      <c r="D160" s="31"/>
    </row>
    <row r="161" spans="1:4">
      <c r="A161" s="29" t="s">
        <v>40</v>
      </c>
      <c r="B161" s="86">
        <f>B165+B162</f>
        <v>44454</v>
      </c>
      <c r="C161" s="31"/>
      <c r="D161" s="31"/>
    </row>
    <row r="162" spans="1:4" ht="47.25">
      <c r="A162" s="75" t="s">
        <v>41</v>
      </c>
      <c r="B162" s="63">
        <f>B163</f>
        <v>-637446</v>
      </c>
      <c r="C162" s="31"/>
      <c r="D162" s="31"/>
    </row>
    <row r="163" spans="1:4" ht="47.25">
      <c r="A163" s="4" t="s">
        <v>42</v>
      </c>
      <c r="B163" s="63">
        <f>B164</f>
        <v>-637446</v>
      </c>
      <c r="C163" s="31"/>
      <c r="D163" s="31"/>
    </row>
    <row r="164" spans="1:4">
      <c r="A164" s="22" t="s">
        <v>102</v>
      </c>
      <c r="B164" s="63">
        <v>-637446</v>
      </c>
      <c r="C164" s="31"/>
      <c r="D164" s="31"/>
    </row>
    <row r="165" spans="1:4" ht="47.25">
      <c r="A165" s="76" t="s">
        <v>32</v>
      </c>
      <c r="B165" s="89">
        <f>B166</f>
        <v>681900</v>
      </c>
      <c r="C165" s="78"/>
      <c r="D165" s="78"/>
    </row>
    <row r="166" spans="1:4" ht="47.25">
      <c r="A166" s="10" t="s">
        <v>43</v>
      </c>
      <c r="B166" s="34">
        <f>B169+B171+B173+B167</f>
        <v>681900</v>
      </c>
      <c r="C166" s="19"/>
      <c r="D166" s="19"/>
    </row>
    <row r="167" spans="1:4" ht="47.25">
      <c r="A167" s="10" t="s">
        <v>44</v>
      </c>
      <c r="B167" s="34">
        <f>B168</f>
        <v>27100</v>
      </c>
      <c r="C167" s="19"/>
      <c r="D167" s="19"/>
    </row>
    <row r="168" spans="1:4">
      <c r="A168" s="51" t="s">
        <v>105</v>
      </c>
      <c r="B168" s="34">
        <v>27100</v>
      </c>
      <c r="C168" s="19"/>
      <c r="D168" s="19"/>
    </row>
    <row r="169" spans="1:4" ht="63">
      <c r="A169" s="4" t="s">
        <v>2</v>
      </c>
      <c r="B169" s="34">
        <f>B170</f>
        <v>174240</v>
      </c>
      <c r="C169" s="19"/>
      <c r="D169" s="19"/>
    </row>
    <row r="170" spans="1:4">
      <c r="A170" s="22" t="s">
        <v>121</v>
      </c>
      <c r="B170" s="63">
        <v>174240</v>
      </c>
      <c r="C170" s="32"/>
      <c r="D170" s="32"/>
    </row>
    <row r="171" spans="1:4" ht="47.25">
      <c r="A171" s="9" t="s">
        <v>3</v>
      </c>
      <c r="B171" s="63">
        <f>B172</f>
        <v>43560</v>
      </c>
      <c r="C171" s="65"/>
      <c r="D171" s="65"/>
    </row>
    <row r="172" spans="1:4">
      <c r="A172" s="22" t="s">
        <v>122</v>
      </c>
      <c r="B172" s="63">
        <v>43560</v>
      </c>
      <c r="C172" s="32"/>
      <c r="D172" s="32"/>
    </row>
    <row r="173" spans="1:4" ht="31.5">
      <c r="A173" s="12" t="s">
        <v>28</v>
      </c>
      <c r="B173" s="63">
        <f>B174</f>
        <v>437000</v>
      </c>
      <c r="C173" s="32"/>
      <c r="D173" s="32"/>
    </row>
    <row r="174" spans="1:4">
      <c r="A174" s="22" t="s">
        <v>137</v>
      </c>
      <c r="B174" s="63">
        <v>437000</v>
      </c>
      <c r="C174" s="32"/>
      <c r="D174" s="32"/>
    </row>
    <row r="175" spans="1:4" ht="31.5">
      <c r="A175" s="58" t="s">
        <v>45</v>
      </c>
      <c r="B175" s="86">
        <f>B176+B178</f>
        <v>-82800</v>
      </c>
      <c r="C175" s="32"/>
      <c r="D175" s="32"/>
    </row>
    <row r="176" spans="1:4" ht="63">
      <c r="A176" s="4" t="s">
        <v>2</v>
      </c>
      <c r="B176" s="63">
        <v>-66240</v>
      </c>
      <c r="C176" s="32"/>
      <c r="D176" s="32"/>
    </row>
    <row r="177" spans="1:4">
      <c r="A177" s="22" t="s">
        <v>158</v>
      </c>
      <c r="B177" s="63">
        <v>-66240</v>
      </c>
      <c r="C177" s="32"/>
      <c r="D177" s="32"/>
    </row>
    <row r="178" spans="1:4" ht="47.25">
      <c r="A178" s="9" t="s">
        <v>3</v>
      </c>
      <c r="B178" s="63">
        <v>-16560</v>
      </c>
      <c r="C178" s="32"/>
      <c r="D178" s="32"/>
    </row>
    <row r="179" spans="1:4">
      <c r="A179" s="22" t="s">
        <v>159</v>
      </c>
      <c r="B179" s="63">
        <v>-16560</v>
      </c>
      <c r="C179" s="66"/>
      <c r="D179" s="66"/>
    </row>
    <row r="180" spans="1:4">
      <c r="A180" s="30" t="s">
        <v>74</v>
      </c>
      <c r="B180" s="61">
        <f>B181</f>
        <v>-1581800</v>
      </c>
      <c r="C180" s="62"/>
      <c r="D180" s="32"/>
    </row>
    <row r="181" spans="1:4" ht="31.5">
      <c r="A181" s="58" t="s">
        <v>45</v>
      </c>
      <c r="B181" s="73">
        <f>B182</f>
        <v>-1581800</v>
      </c>
      <c r="C181" s="62"/>
      <c r="D181" s="32"/>
    </row>
    <row r="182" spans="1:4">
      <c r="A182" s="4" t="s">
        <v>6</v>
      </c>
      <c r="B182" s="77">
        <v>-1581800</v>
      </c>
      <c r="C182" s="62"/>
      <c r="D182" s="32"/>
    </row>
    <row r="183" spans="1:4" ht="78.75">
      <c r="A183" s="57" t="s">
        <v>13</v>
      </c>
      <c r="B183" s="77">
        <v>-1581800</v>
      </c>
      <c r="C183" s="62"/>
      <c r="D183" s="32"/>
    </row>
    <row r="184" spans="1:4">
      <c r="A184" s="22" t="s">
        <v>131</v>
      </c>
      <c r="B184" s="63">
        <v>-1581800</v>
      </c>
      <c r="C184" s="66"/>
      <c r="D184" s="66"/>
    </row>
    <row r="185" spans="1:4">
      <c r="A185" s="30" t="s">
        <v>84</v>
      </c>
      <c r="B185" s="61">
        <f>B158+B159</f>
        <v>63719276.210000001</v>
      </c>
      <c r="C185" s="33">
        <f t="shared" ref="C185:D185" si="18">C158+C159</f>
        <v>53698000</v>
      </c>
      <c r="D185" s="33">
        <f t="shared" si="18"/>
        <v>54968000</v>
      </c>
    </row>
    <row r="186" spans="1:4">
      <c r="A186" s="29" t="s">
        <v>46</v>
      </c>
      <c r="B186" s="86">
        <v>47906662.379999995</v>
      </c>
      <c r="C186" s="31">
        <v>42203697.539999999</v>
      </c>
      <c r="D186" s="31">
        <v>41939697.539999999</v>
      </c>
    </row>
    <row r="187" spans="1:4">
      <c r="A187" s="22" t="s">
        <v>57</v>
      </c>
      <c r="B187" s="63"/>
      <c r="C187" s="32"/>
      <c r="D187" s="32"/>
    </row>
    <row r="188" spans="1:4">
      <c r="A188" s="29" t="s">
        <v>83</v>
      </c>
      <c r="B188" s="86">
        <f>B186+B187</f>
        <v>47906662.379999995</v>
      </c>
      <c r="C188" s="31">
        <f t="shared" ref="C188:D188" si="19">C186+C187</f>
        <v>42203697.539999999</v>
      </c>
      <c r="D188" s="31">
        <f t="shared" si="19"/>
        <v>41939697.539999999</v>
      </c>
    </row>
    <row r="189" spans="1:4">
      <c r="A189" s="29" t="s">
        <v>47</v>
      </c>
      <c r="B189" s="86">
        <v>14129985.73</v>
      </c>
      <c r="C189" s="31">
        <v>9642200</v>
      </c>
      <c r="D189" s="31">
        <v>9722200</v>
      </c>
    </row>
    <row r="190" spans="1:4">
      <c r="A190" s="22" t="s">
        <v>57</v>
      </c>
      <c r="B190" s="63">
        <f>B191</f>
        <v>327000</v>
      </c>
      <c r="C190" s="32"/>
      <c r="D190" s="32"/>
    </row>
    <row r="191" spans="1:4" ht="47.25">
      <c r="A191" s="10" t="s">
        <v>35</v>
      </c>
      <c r="B191" s="63">
        <f>B192</f>
        <v>327000</v>
      </c>
      <c r="C191" s="32"/>
      <c r="D191" s="32"/>
    </row>
    <row r="192" spans="1:4" ht="18.75" customHeight="1">
      <c r="A192" s="10" t="s">
        <v>34</v>
      </c>
      <c r="B192" s="63">
        <f>B193</f>
        <v>327000</v>
      </c>
      <c r="C192" s="32"/>
      <c r="D192" s="32"/>
    </row>
    <row r="193" spans="1:4">
      <c r="A193" s="22" t="s">
        <v>112</v>
      </c>
      <c r="B193" s="63">
        <f>B194</f>
        <v>327000</v>
      </c>
      <c r="C193" s="32"/>
      <c r="D193" s="32"/>
    </row>
    <row r="194" spans="1:4">
      <c r="A194" s="52" t="s">
        <v>147</v>
      </c>
      <c r="B194" s="63">
        <v>327000</v>
      </c>
      <c r="C194" s="32"/>
      <c r="D194" s="32"/>
    </row>
    <row r="195" spans="1:4">
      <c r="A195" s="20" t="s">
        <v>85</v>
      </c>
      <c r="B195" s="86">
        <f>B189+B190</f>
        <v>14456985.73</v>
      </c>
      <c r="C195" s="31">
        <f t="shared" ref="C195:D195" si="20">C189+C190</f>
        <v>9642200</v>
      </c>
      <c r="D195" s="31">
        <f t="shared" si="20"/>
        <v>9722200</v>
      </c>
    </row>
    <row r="196" spans="1:4" ht="31.5">
      <c r="A196" s="20" t="s">
        <v>48</v>
      </c>
      <c r="B196" s="86">
        <v>2555000</v>
      </c>
      <c r="C196" s="31">
        <v>4341900</v>
      </c>
      <c r="D196" s="31">
        <v>4893400</v>
      </c>
    </row>
    <row r="197" spans="1:4">
      <c r="A197" s="21" t="s">
        <v>57</v>
      </c>
      <c r="B197" s="63"/>
      <c r="C197" s="32"/>
      <c r="D197" s="32">
        <f>D198</f>
        <v>332500</v>
      </c>
    </row>
    <row r="198" spans="1:4">
      <c r="A198" s="20" t="s">
        <v>74</v>
      </c>
      <c r="B198" s="63"/>
      <c r="C198" s="32"/>
      <c r="D198" s="32">
        <f>D199</f>
        <v>332500</v>
      </c>
    </row>
    <row r="199" spans="1:4" ht="47.25">
      <c r="A199" s="10" t="s">
        <v>5</v>
      </c>
      <c r="B199" s="63"/>
      <c r="C199" s="32"/>
      <c r="D199" s="32">
        <f>D200</f>
        <v>332500</v>
      </c>
    </row>
    <row r="200" spans="1:4" ht="31.5">
      <c r="A200" s="10" t="s">
        <v>49</v>
      </c>
      <c r="B200" s="63"/>
      <c r="C200" s="32"/>
      <c r="D200" s="32">
        <f>D201</f>
        <v>332500</v>
      </c>
    </row>
    <row r="201" spans="1:4">
      <c r="A201" s="74" t="s">
        <v>101</v>
      </c>
      <c r="B201" s="63"/>
      <c r="C201" s="32"/>
      <c r="D201" s="32">
        <v>332500</v>
      </c>
    </row>
    <row r="202" spans="1:4">
      <c r="A202" s="21"/>
      <c r="B202" s="63"/>
      <c r="C202" s="32"/>
      <c r="D202" s="32"/>
    </row>
    <row r="203" spans="1:4" ht="31.5">
      <c r="A203" s="20" t="s">
        <v>90</v>
      </c>
      <c r="B203" s="86">
        <f>B196+B197</f>
        <v>2555000</v>
      </c>
      <c r="C203" s="31">
        <f t="shared" ref="C203:D203" si="21">C196+C197</f>
        <v>4341900</v>
      </c>
      <c r="D203" s="31">
        <f t="shared" si="21"/>
        <v>5225900</v>
      </c>
    </row>
    <row r="204" spans="1:4" ht="47.25">
      <c r="A204" s="20" t="s">
        <v>50</v>
      </c>
      <c r="B204" s="86">
        <v>14515400</v>
      </c>
      <c r="C204" s="35">
        <v>12462800</v>
      </c>
      <c r="D204" s="35">
        <v>12027000</v>
      </c>
    </row>
    <row r="205" spans="1:4">
      <c r="A205" s="21" t="s">
        <v>57</v>
      </c>
      <c r="B205" s="63"/>
      <c r="C205" s="36"/>
      <c r="D205" s="36"/>
    </row>
    <row r="206" spans="1:4" ht="63">
      <c r="A206" s="20" t="s">
        <v>89</v>
      </c>
      <c r="B206" s="86">
        <f>B204+B205</f>
        <v>14515400</v>
      </c>
      <c r="C206" s="18">
        <f t="shared" ref="C206:D206" si="22">C204+C205</f>
        <v>12462800</v>
      </c>
      <c r="D206" s="18">
        <f t="shared" si="22"/>
        <v>12027000</v>
      </c>
    </row>
    <row r="207" spans="1:4" ht="31.5">
      <c r="A207" s="23" t="s">
        <v>120</v>
      </c>
      <c r="B207" s="73">
        <f>B204+B196+B189+B186+B158+B111+B99+B92+B89+B55+B115</f>
        <v>696105616.52999997</v>
      </c>
      <c r="C207" s="18">
        <f>C204+C196+C189+C186+C158+C111+C99+C92+C89+C55+C115</f>
        <v>433996197.53999996</v>
      </c>
      <c r="D207" s="18">
        <f>D204+D196+D189+D186+D158+D111+D99+D92+D89+D55+D115</f>
        <v>436456197.53999996</v>
      </c>
    </row>
    <row r="208" spans="1:4">
      <c r="A208" s="43" t="s">
        <v>57</v>
      </c>
      <c r="B208" s="83">
        <f>B205+B197+B190+B187+B159+B116+B112+B100+B93+B90+B56</f>
        <v>935454</v>
      </c>
      <c r="C208" s="83">
        <f>C205+C197+C190+C187+C159+C116+C112+C100+C93+C90+C56</f>
        <v>0</v>
      </c>
      <c r="D208" s="83">
        <f>D205+D197+D190+D187+D159+D116+D112+D100+D93+D90+D56</f>
        <v>0</v>
      </c>
    </row>
    <row r="209" spans="1:4">
      <c r="A209" s="23" t="s">
        <v>91</v>
      </c>
      <c r="B209" s="73">
        <f>B207+B208</f>
        <v>697041070.52999997</v>
      </c>
      <c r="C209" s="18">
        <f>C207+C208</f>
        <v>433996197.53999996</v>
      </c>
      <c r="D209" s="18">
        <f t="shared" ref="D209" si="23">D207+D208</f>
        <v>436456197.53999996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уточн на сентябрь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2019-09-20T05:46:17Z</dcterms:modified>
</cp:coreProperties>
</file>