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жид 2019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9" i="1"/>
  <c r="F43"/>
  <c r="F98"/>
  <c r="F95"/>
  <c r="F92"/>
  <c r="F89"/>
  <c r="F85"/>
  <c r="F83"/>
  <c r="F80"/>
  <c r="F75"/>
  <c r="F71"/>
  <c r="F65"/>
  <c r="F63"/>
  <c r="F60"/>
  <c r="F55"/>
  <c r="F53"/>
  <c r="F51"/>
  <c r="F87"/>
  <c r="F88" s="1"/>
  <c r="G27"/>
  <c r="F34" l="1"/>
  <c r="F27"/>
  <c r="F18"/>
  <c r="E6" l="1"/>
  <c r="C18"/>
  <c r="C27" s="1"/>
  <c r="D18"/>
  <c r="E18"/>
  <c r="B18"/>
  <c r="B27" s="1"/>
  <c r="C6"/>
  <c r="D6"/>
  <c r="D27" s="1"/>
  <c r="F6"/>
  <c r="B6"/>
  <c r="B63"/>
  <c r="C63"/>
  <c r="E27" l="1"/>
  <c r="G6" l="1"/>
  <c r="C34"/>
  <c r="C29" s="1"/>
  <c r="C28" s="1"/>
  <c r="C41" s="1"/>
  <c r="D34"/>
  <c r="D29" s="1"/>
  <c r="D28" s="1"/>
  <c r="D41" s="1"/>
  <c r="E34"/>
  <c r="E29" s="1"/>
  <c r="E28" s="1"/>
  <c r="E41" s="1"/>
  <c r="F41"/>
  <c r="B34"/>
  <c r="B29" s="1"/>
  <c r="B28" s="1"/>
  <c r="B41" s="1"/>
  <c r="G7" l="1"/>
  <c r="G12"/>
  <c r="G13"/>
  <c r="G16"/>
  <c r="G20"/>
  <c r="G21"/>
  <c r="G22"/>
  <c r="G23"/>
  <c r="G24"/>
  <c r="G25"/>
  <c r="G26"/>
  <c r="G28"/>
  <c r="G29"/>
  <c r="G31"/>
  <c r="G32"/>
  <c r="G33"/>
  <c r="G34"/>
  <c r="G35"/>
  <c r="G36"/>
  <c r="G39"/>
  <c r="G40"/>
  <c r="G41"/>
  <c r="G44"/>
  <c r="G45"/>
  <c r="G47"/>
  <c r="G50"/>
  <c r="G52"/>
  <c r="G56"/>
  <c r="G58"/>
  <c r="G59"/>
  <c r="G61"/>
  <c r="G62"/>
  <c r="G66"/>
  <c r="G67"/>
  <c r="G68"/>
  <c r="G69"/>
  <c r="G70"/>
  <c r="G72"/>
  <c r="G73"/>
  <c r="G76"/>
  <c r="G77"/>
  <c r="G78"/>
  <c r="G79"/>
  <c r="G81"/>
  <c r="G82"/>
  <c r="G84"/>
  <c r="G86"/>
  <c r="G91"/>
  <c r="G93"/>
  <c r="G94"/>
  <c r="G96"/>
  <c r="G100"/>
  <c r="G18"/>
  <c r="E98"/>
  <c r="D98"/>
  <c r="C98"/>
  <c r="G98" s="1"/>
  <c r="B98"/>
  <c r="E95"/>
  <c r="D95"/>
  <c r="C95"/>
  <c r="G95" s="1"/>
  <c r="B95"/>
  <c r="E92"/>
  <c r="D92"/>
  <c r="C92"/>
  <c r="B92"/>
  <c r="E85"/>
  <c r="D85"/>
  <c r="C85"/>
  <c r="G85" s="1"/>
  <c r="B85"/>
  <c r="E83"/>
  <c r="D83"/>
  <c r="C83"/>
  <c r="G83" s="1"/>
  <c r="B83"/>
  <c r="E80"/>
  <c r="D80"/>
  <c r="C80"/>
  <c r="G80" s="1"/>
  <c r="B80"/>
  <c r="B87" s="1"/>
  <c r="E75"/>
  <c r="D75"/>
  <c r="C75"/>
  <c r="B75"/>
  <c r="E71"/>
  <c r="D71"/>
  <c r="C71"/>
  <c r="G71" s="1"/>
  <c r="B71"/>
  <c r="E65"/>
  <c r="D65"/>
  <c r="C65"/>
  <c r="B65"/>
  <c r="D63"/>
  <c r="E60"/>
  <c r="D60"/>
  <c r="C60"/>
  <c r="G60" s="1"/>
  <c r="B60"/>
  <c r="E55"/>
  <c r="D55"/>
  <c r="C55"/>
  <c r="G55" s="1"/>
  <c r="B55"/>
  <c r="E53"/>
  <c r="D53"/>
  <c r="C53"/>
  <c r="B53"/>
  <c r="E51"/>
  <c r="D51"/>
  <c r="C51"/>
  <c r="G51" s="1"/>
  <c r="B51"/>
  <c r="E43"/>
  <c r="D43"/>
  <c r="C43"/>
  <c r="G43" s="1"/>
  <c r="B43"/>
  <c r="G75" l="1"/>
  <c r="C87"/>
  <c r="D89"/>
  <c r="E87"/>
  <c r="E88" s="1"/>
  <c r="G65"/>
  <c r="B88"/>
  <c r="D87"/>
  <c r="D88" s="1"/>
  <c r="B89"/>
  <c r="C88"/>
  <c r="C89"/>
  <c r="G89" s="1"/>
  <c r="G88" l="1"/>
  <c r="G87"/>
</calcChain>
</file>

<file path=xl/comments1.xml><?xml version="1.0" encoding="utf-8"?>
<comments xmlns="http://schemas.openxmlformats.org/spreadsheetml/2006/main">
  <authors>
    <author>Автор</author>
  </authors>
  <commentList>
    <comment ref="A21" authorId="0">
      <text>
        <r>
          <rPr>
            <sz val="8"/>
            <color indexed="81"/>
            <rFont val="Tahoma"/>
            <family val="2"/>
            <charset val="204"/>
          </rPr>
          <t>T1_0503317 (T1_01_0503317)</t>
        </r>
      </text>
    </comment>
    <comment ref="A54" authorId="0">
      <text>
        <r>
          <rPr>
            <sz val="8"/>
            <color indexed="81"/>
            <rFont val="Tahoma"/>
            <family val="2"/>
            <charset val="204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<sst xmlns="http://schemas.openxmlformats.org/spreadsheetml/2006/main" count="112" uniqueCount="106">
  <si>
    <t>Наименование показателей</t>
  </si>
  <si>
    <t>ДОХОДЫ</t>
  </si>
  <si>
    <t>Налоговые доходы</t>
  </si>
  <si>
    <t>Налог на доходы с физических лиц</t>
  </si>
  <si>
    <t>Справочно: Норматив отчислений от налога  на доходы физических лиц  (с тер ГП, с тер СП)</t>
  </si>
  <si>
    <t>ГП - 29%, СП- 37% доп.норм.-9%</t>
  </si>
  <si>
    <t>в том числе:</t>
  </si>
  <si>
    <t xml:space="preserve">           по дополнительному нормативу</t>
  </si>
  <si>
    <t xml:space="preserve">          НДФЛ от иностранных граждан</t>
  </si>
  <si>
    <t>Акцизы</t>
  </si>
  <si>
    <t>Налоги на совокупный доход</t>
  </si>
  <si>
    <t>Налог на имущество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</si>
  <si>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</si>
  <si>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</si>
  <si>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</si>
  <si>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</si>
  <si>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</si>
  <si>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в том числе:  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</si>
  <si>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</si>
  <si>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 xml:space="preserve">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</si>
  <si>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</si>
  <si>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</si>
  <si>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</si>
  <si>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налоговые и неналоговые доходы</t>
  </si>
  <si>
    <t xml:space="preserve">Безвозмездные поступления </t>
  </si>
  <si>
    <t>Безвозмездные поступления от бюджетов других уровней</t>
  </si>
  <si>
    <t>Дотации</t>
  </si>
  <si>
    <t>Субсидии</t>
  </si>
  <si>
    <t>Субвенции</t>
  </si>
  <si>
    <t>Межбюджетные трансферты - всего</t>
  </si>
  <si>
    <t xml:space="preserve">Прочие межбюджетные трансферты </t>
  </si>
  <si>
    <t>Средства, передаваемые из бюджетов поселений в бюджет муниципального района на исполнение части полномочий по решению вопросов местного значения</t>
  </si>
  <si>
    <t>Прочие безвозмездные поступления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</si>
  <si>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</si>
  <si>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</si>
  <si>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Внутренние обороты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</si>
  <si>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</si>
  <si>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</si>
  <si>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</si>
  <si>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</si>
  <si>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Федервции,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</si>
  <si>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</si>
  <si>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</si>
  <si>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</si>
  <si>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</si>
  <si>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</si>
  <si>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</si>
  <si>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</si>
  <si>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   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</si>
  <si>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</si>
  <si>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</si>
  <si>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</si>
  <si>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</si>
  <si>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Дорожное хозяйство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</si>
  <si>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</si>
  <si>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</si>
  <si>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</si>
  <si>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</si>
  <si>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</si>
  <si>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</si>
  <si>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</si>
  <si>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</si>
  <si>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</si>
  <si>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</si>
  <si>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</si>
  <si>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</si>
  <si>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</si>
  <si>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</si>
  <si>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</si>
  <si>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</si>
  <si>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</si>
  <si>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</si>
  <si>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</si>
  <si>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</si>
  <si>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</si>
  <si>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</si>
  <si>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</si>
  <si>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</si>
  <si>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</si>
  <si>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</si>
  <si>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</si>
  <si>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</si>
  <si>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ВСЕГО РАСХОДОВ</t>
  </si>
  <si>
    <r>
      <t xml:space="preserve">       Дефицит(-), профицит (+)</t>
    </r>
    <r>
      <rPr>
        <sz val="12"/>
        <rFont val="Times New Roman"/>
        <family val="1"/>
        <charset val="204"/>
      </rPr>
      <t xml:space="preserve"> </t>
    </r>
  </si>
  <si>
    <t>Источники финансирования дефицита бюджетов - всего</t>
  </si>
  <si>
    <t>- Остатки средств бюджета на счетах в банках</t>
  </si>
  <si>
    <t xml:space="preserve"> Бюджетные кредиты от других бюджетов бюджетной системы Российской  Федерации</t>
  </si>
  <si>
    <t>Получение  бюджетных кредитов от других бюджетов бюджетной системы Российской 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</si>
  <si>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</si>
  <si>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Кредиты, полученные от кредитных организаций</t>
  </si>
  <si>
    <t>Получение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</si>
  <si>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</si>
  <si>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</si>
  <si>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</si>
  <si>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</si>
  <si>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Чернобаева Е.А.</t>
  </si>
  <si>
    <t>еч 8(81657)21542</t>
  </si>
  <si>
    <t>Ожидаемое исполнение бюджета Окуловского муниципального района  на 1 октября 2019 года</t>
  </si>
  <si>
    <t>Уточн. годовой план   за 2018 год</t>
  </si>
  <si>
    <t>Исполнение за  2018 год</t>
  </si>
  <si>
    <t>Уточн. годовой план на 01.10.2019 года</t>
  </si>
  <si>
    <t>Исполнение бюджета района за 9 мес. 2019 года</t>
  </si>
  <si>
    <t>Ожидаемое исполнение за 2019 год</t>
  </si>
  <si>
    <t>% роста, (снижения) к исполн. за 2018 год</t>
  </si>
  <si>
    <t xml:space="preserve"> </t>
  </si>
  <si>
    <t>ГП - 35%, СП- 43% доп.норм.-15%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</si>
</sst>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9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3" xfId="0" applyNumberFormat="1" applyFont="1" applyFill="1" applyBorder="1" applyAlignment="1">
      <alignment horizontal="right" shrinkToFit="1"/>
    </xf>
    <xf numFmtId="3" fontId="6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NumberFormat="1" applyFont="1" applyFill="1" applyBorder="1" applyAlignment="1" applyProtection="1">
      <alignment horizontal="left" wrapText="1"/>
    </xf>
    <xf numFmtId="164" fontId="8" fillId="0" borderId="3" xfId="0" applyNumberFormat="1" applyFont="1" applyFill="1" applyBorder="1" applyAlignment="1" applyProtection="1">
      <alignment horizontal="right" wrapText="1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right" shrinkToFit="1"/>
    </xf>
    <xf numFmtId="0" fontId="4" fillId="0" borderId="3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shrinkToFit="1"/>
    </xf>
    <xf numFmtId="0" fontId="7" fillId="0" borderId="3" xfId="0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shrinkToFit="1"/>
    </xf>
    <xf numFmtId="164" fontId="3" fillId="0" borderId="3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 shrinkToFit="1"/>
    </xf>
    <xf numFmtId="0" fontId="5" fillId="0" borderId="4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164" fontId="4" fillId="0" borderId="4" xfId="1" applyNumberFormat="1" applyFont="1" applyFill="1" applyBorder="1" applyAlignment="1" applyProtection="1">
      <alignment horizontal="right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>
      <alignment horizontal="right" shrinkToFit="1"/>
    </xf>
    <xf numFmtId="164" fontId="5" fillId="0" borderId="4" xfId="2" applyNumberFormat="1" applyFont="1" applyBorder="1" applyAlignment="1">
      <alignment horizontal="right" vertical="center"/>
    </xf>
    <xf numFmtId="164" fontId="7" fillId="0" borderId="4" xfId="1" applyNumberFormat="1" applyFont="1" applyFill="1" applyBorder="1" applyAlignment="1" applyProtection="1">
      <alignment horizontal="right" vertical="center"/>
      <protection locked="0"/>
    </xf>
    <xf numFmtId="164" fontId="3" fillId="0" borderId="4" xfId="1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/>
    <xf numFmtId="0" fontId="4" fillId="0" borderId="3" xfId="0" applyFont="1" applyFill="1" applyBorder="1"/>
    <xf numFmtId="165" fontId="4" fillId="0" borderId="3" xfId="0" applyNumberFormat="1" applyFont="1" applyFill="1" applyBorder="1"/>
    <xf numFmtId="0" fontId="3" fillId="0" borderId="0" xfId="0" applyFont="1" applyFill="1"/>
    <xf numFmtId="164" fontId="4" fillId="0" borderId="3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3" xfId="0" applyNumberFormat="1" applyFont="1" applyFill="1" applyBorder="1" applyAlignment="1" applyProtection="1">
      <alignment horizontal="left" wrapText="1"/>
    </xf>
    <xf numFmtId="164" fontId="4" fillId="0" borderId="3" xfId="0" applyNumberFormat="1" applyFont="1" applyFill="1" applyBorder="1" applyAlignment="1" applyProtection="1">
      <alignment horizontal="right" wrapText="1"/>
      <protection locked="0"/>
    </xf>
    <xf numFmtId="164" fontId="5" fillId="0" borderId="3" xfId="0" applyNumberFormat="1" applyFont="1" applyFill="1" applyBorder="1"/>
    <xf numFmtId="164" fontId="5" fillId="0" borderId="3" xfId="0" applyNumberFormat="1" applyFont="1" applyBorder="1"/>
    <xf numFmtId="165" fontId="3" fillId="0" borderId="3" xfId="0" applyNumberFormat="1" applyFont="1" applyFill="1" applyBorder="1"/>
    <xf numFmtId="164" fontId="4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right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topLeftCell="A93" workbookViewId="0">
      <selection activeCell="I100" sqref="I100"/>
    </sheetView>
  </sheetViews>
  <sheetFormatPr defaultColWidth="18.85546875" defaultRowHeight="15.75"/>
  <cols>
    <col min="1" max="1" width="48.85546875" style="51" customWidth="1"/>
    <col min="2" max="2" width="16.85546875" style="51" customWidth="1"/>
    <col min="3" max="3" width="17.5703125" style="51" customWidth="1"/>
    <col min="4" max="4" width="17.28515625" style="51" customWidth="1"/>
    <col min="5" max="6" width="17.5703125" style="51" customWidth="1"/>
    <col min="7" max="7" width="12.7109375" style="46" customWidth="1"/>
    <col min="8" max="16384" width="18.85546875" style="46"/>
  </cols>
  <sheetData>
    <row r="1" spans="1:7" ht="18.75">
      <c r="A1" s="58" t="s">
        <v>97</v>
      </c>
      <c r="B1" s="58"/>
      <c r="C1" s="58"/>
      <c r="D1" s="58"/>
      <c r="E1" s="58"/>
      <c r="F1" s="58"/>
    </row>
    <row r="2" spans="1:7">
      <c r="A2" s="59"/>
      <c r="B2" s="59"/>
      <c r="C2" s="59"/>
      <c r="D2" s="59"/>
      <c r="E2" s="59"/>
      <c r="F2" s="59"/>
    </row>
    <row r="3" spans="1:7" ht="63">
      <c r="A3" s="1" t="s">
        <v>0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  <c r="G3" s="2" t="s">
        <v>103</v>
      </c>
    </row>
    <row r="4" spans="1:7">
      <c r="A4" s="3">
        <v>1</v>
      </c>
      <c r="B4" s="3"/>
      <c r="C4" s="3"/>
      <c r="D4" s="3"/>
      <c r="E4" s="3"/>
      <c r="F4" s="33"/>
      <c r="G4" s="47"/>
    </row>
    <row r="5" spans="1:7">
      <c r="A5" s="4" t="s">
        <v>1</v>
      </c>
      <c r="B5" s="4"/>
      <c r="C5" s="4"/>
      <c r="D5" s="4"/>
      <c r="E5" s="4"/>
      <c r="F5" s="34"/>
      <c r="G5" s="47"/>
    </row>
    <row r="6" spans="1:7">
      <c r="A6" s="5" t="s">
        <v>2</v>
      </c>
      <c r="B6" s="6">
        <f>B7+B12+B13+B16</f>
        <v>179252.5</v>
      </c>
      <c r="C6" s="6">
        <f t="shared" ref="C6:F6" si="0">C7+C12+C13+C16</f>
        <v>170006.19999999998</v>
      </c>
      <c r="D6" s="6">
        <f t="shared" si="0"/>
        <v>203332.5</v>
      </c>
      <c r="E6" s="6">
        <f>E7+E12+E13+E16+E17</f>
        <v>141946.40000000002</v>
      </c>
      <c r="F6" s="6">
        <f t="shared" si="0"/>
        <v>212508.6</v>
      </c>
      <c r="G6" s="56">
        <f>F6/C6*100</f>
        <v>125.00049998176539</v>
      </c>
    </row>
    <row r="7" spans="1:7">
      <c r="A7" s="7" t="s">
        <v>3</v>
      </c>
      <c r="B7" s="8">
        <v>149538</v>
      </c>
      <c r="C7" s="8">
        <v>139569</v>
      </c>
      <c r="D7" s="8">
        <v>172752.4</v>
      </c>
      <c r="E7" s="8">
        <v>114760.6</v>
      </c>
      <c r="F7" s="35">
        <v>176627.9</v>
      </c>
      <c r="G7" s="48">
        <f t="shared" ref="G7:G69" si="1">F7/C7*100</f>
        <v>126.55238627488912</v>
      </c>
    </row>
    <row r="8" spans="1:7" ht="47.25">
      <c r="A8" s="9" t="s">
        <v>4</v>
      </c>
      <c r="B8" s="36" t="s">
        <v>5</v>
      </c>
      <c r="C8" s="36" t="s">
        <v>5</v>
      </c>
      <c r="D8" s="36" t="s">
        <v>105</v>
      </c>
      <c r="E8" s="36" t="s">
        <v>105</v>
      </c>
      <c r="F8" s="36" t="s">
        <v>105</v>
      </c>
      <c r="G8" s="48"/>
    </row>
    <row r="9" spans="1:7">
      <c r="A9" s="9" t="s">
        <v>6</v>
      </c>
      <c r="B9" s="10"/>
      <c r="C9" s="10"/>
      <c r="D9" s="10"/>
      <c r="E9" s="10"/>
      <c r="F9" s="19"/>
      <c r="G9" s="48"/>
    </row>
    <row r="10" spans="1:7">
      <c r="A10" s="9" t="s">
        <v>7</v>
      </c>
      <c r="B10" s="10">
        <v>45503.1</v>
      </c>
      <c r="C10" s="54">
        <v>40436.5</v>
      </c>
      <c r="D10" s="55">
        <v>71355</v>
      </c>
      <c r="E10" s="10">
        <v>47184.6</v>
      </c>
      <c r="F10" s="37">
        <v>72698</v>
      </c>
      <c r="G10" s="48"/>
    </row>
    <row r="11" spans="1:7">
      <c r="A11" s="12" t="s">
        <v>8</v>
      </c>
      <c r="B11" s="13">
        <v>1798.5</v>
      </c>
      <c r="C11" s="13">
        <v>1621</v>
      </c>
      <c r="D11" s="13">
        <v>2296</v>
      </c>
      <c r="E11" s="13">
        <v>1051.8</v>
      </c>
      <c r="F11" s="38">
        <v>1266.3</v>
      </c>
      <c r="G11" s="48"/>
    </row>
    <row r="12" spans="1:7">
      <c r="A12" s="7" t="s">
        <v>9</v>
      </c>
      <c r="B12" s="8">
        <v>4185.5</v>
      </c>
      <c r="C12" s="8">
        <v>4522.3</v>
      </c>
      <c r="D12" s="8">
        <v>4290.8999999999996</v>
      </c>
      <c r="E12" s="8">
        <v>3556.3</v>
      </c>
      <c r="F12" s="39">
        <v>4814.7</v>
      </c>
      <c r="G12" s="48">
        <f t="shared" si="1"/>
        <v>106.46573646153506</v>
      </c>
    </row>
    <row r="13" spans="1:7">
      <c r="A13" s="7" t="s">
        <v>10</v>
      </c>
      <c r="B13" s="8">
        <v>22129</v>
      </c>
      <c r="C13" s="8">
        <v>22455.4</v>
      </c>
      <c r="D13" s="8">
        <v>23461.200000000001</v>
      </c>
      <c r="E13" s="8">
        <v>21196.7</v>
      </c>
      <c r="F13" s="39">
        <v>28056</v>
      </c>
      <c r="G13" s="48">
        <f t="shared" si="1"/>
        <v>124.94099414840083</v>
      </c>
    </row>
    <row r="14" spans="1:7">
      <c r="A14" s="7" t="s">
        <v>11</v>
      </c>
      <c r="B14" s="8"/>
      <c r="C14" s="8"/>
      <c r="D14" s="8"/>
      <c r="E14" s="8"/>
      <c r="F14" s="39"/>
      <c r="G14" s="48"/>
    </row>
    <row r="15" spans="1:7">
      <c r="A15" s="7" t="s">
        <v>12</v>
      </c>
      <c r="B15" s="8"/>
      <c r="C15" s="8"/>
      <c r="D15" s="8"/>
      <c r="E15" s="8"/>
      <c r="F15" s="39"/>
      <c r="G15" s="48"/>
    </row>
    <row r="16" spans="1:7">
      <c r="A16" s="7" t="s">
        <v>13</v>
      </c>
      <c r="B16" s="8">
        <v>3400</v>
      </c>
      <c r="C16" s="8">
        <v>3459.5</v>
      </c>
      <c r="D16" s="8">
        <v>2828</v>
      </c>
      <c r="E16" s="8">
        <v>2432.6</v>
      </c>
      <c r="F16" s="39">
        <v>3010</v>
      </c>
      <c r="G16" s="48">
        <f t="shared" si="1"/>
        <v>87.006792889145828</v>
      </c>
    </row>
    <row r="17" spans="1:7" ht="33" customHeight="1">
      <c r="A17" s="7" t="s">
        <v>14</v>
      </c>
      <c r="B17" s="8"/>
      <c r="C17" s="8"/>
      <c r="D17" s="8"/>
      <c r="E17" s="8">
        <v>0.2</v>
      </c>
      <c r="F17" s="35">
        <v>0.2</v>
      </c>
      <c r="G17" s="48"/>
    </row>
    <row r="18" spans="1:7">
      <c r="A18" s="5" t="s">
        <v>15</v>
      </c>
      <c r="B18" s="6">
        <f>B20+B22+B23+B24+B25+B26</f>
        <v>18320.3</v>
      </c>
      <c r="C18" s="6">
        <f t="shared" ref="C18:F18" si="2">C20+C22+C23+C24+C25+C26</f>
        <v>11711.300000000003</v>
      </c>
      <c r="D18" s="6">
        <f t="shared" si="2"/>
        <v>18068.2</v>
      </c>
      <c r="E18" s="6">
        <f t="shared" si="2"/>
        <v>8501.9999999999982</v>
      </c>
      <c r="F18" s="6">
        <f t="shared" si="2"/>
        <v>9039</v>
      </c>
      <c r="G18" s="56">
        <f t="shared" si="1"/>
        <v>77.181867085635218</v>
      </c>
    </row>
    <row r="19" spans="1:7">
      <c r="A19" s="7" t="s">
        <v>6</v>
      </c>
      <c r="B19" s="8"/>
      <c r="C19" s="8"/>
      <c r="D19" s="8"/>
      <c r="E19" s="8"/>
      <c r="F19" s="40"/>
      <c r="G19" s="48"/>
    </row>
    <row r="20" spans="1:7" ht="47.25">
      <c r="A20" s="7" t="s">
        <v>16</v>
      </c>
      <c r="B20" s="8">
        <v>8904.9</v>
      </c>
      <c r="C20" s="8">
        <v>5662.3</v>
      </c>
      <c r="D20" s="8">
        <v>6399.2</v>
      </c>
      <c r="E20" s="8">
        <v>4557.7</v>
      </c>
      <c r="F20" s="35">
        <v>5091.6000000000004</v>
      </c>
      <c r="G20" s="48">
        <f t="shared" si="1"/>
        <v>89.921056814368725</v>
      </c>
    </row>
    <row r="21" spans="1:7" ht="39">
      <c r="A21" s="14" t="s">
        <v>17</v>
      </c>
      <c r="B21" s="15">
        <v>1933</v>
      </c>
      <c r="C21" s="15">
        <v>1932.4</v>
      </c>
      <c r="D21" s="15"/>
      <c r="E21" s="15"/>
      <c r="F21" s="35">
        <v>1.6</v>
      </c>
      <c r="G21" s="48">
        <f t="shared" si="1"/>
        <v>8.2798592423928785E-2</v>
      </c>
    </row>
    <row r="22" spans="1:7" ht="31.5">
      <c r="A22" s="7" t="s">
        <v>18</v>
      </c>
      <c r="B22" s="8">
        <v>726.8</v>
      </c>
      <c r="C22" s="8">
        <v>516.5</v>
      </c>
      <c r="D22" s="8">
        <v>309</v>
      </c>
      <c r="E22" s="8">
        <v>895.4</v>
      </c>
      <c r="F22" s="35">
        <v>1074</v>
      </c>
      <c r="G22" s="48">
        <f t="shared" si="1"/>
        <v>207.9380445304937</v>
      </c>
    </row>
    <row r="23" spans="1:7" ht="31.5">
      <c r="A23" s="7" t="s">
        <v>19</v>
      </c>
      <c r="B23" s="8">
        <v>77.8</v>
      </c>
      <c r="C23" s="8">
        <v>77.8</v>
      </c>
      <c r="D23" s="8"/>
      <c r="E23" s="8"/>
      <c r="F23" s="35">
        <v>0</v>
      </c>
      <c r="G23" s="48">
        <f t="shared" si="1"/>
        <v>0</v>
      </c>
    </row>
    <row r="24" spans="1:7" ht="31.5">
      <c r="A24" s="7" t="s">
        <v>20</v>
      </c>
      <c r="B24" s="8">
        <v>5995.5</v>
      </c>
      <c r="C24" s="8">
        <v>2678.8</v>
      </c>
      <c r="D24" s="8">
        <v>9278</v>
      </c>
      <c r="E24" s="8">
        <v>1118.5</v>
      </c>
      <c r="F24" s="35">
        <v>827.5</v>
      </c>
      <c r="G24" s="48">
        <f t="shared" si="1"/>
        <v>30.890697327161416</v>
      </c>
    </row>
    <row r="25" spans="1:7">
      <c r="A25" s="7" t="s">
        <v>21</v>
      </c>
      <c r="B25" s="8">
        <v>2550</v>
      </c>
      <c r="C25" s="8">
        <v>2673.7</v>
      </c>
      <c r="D25" s="8">
        <v>2082</v>
      </c>
      <c r="E25" s="8">
        <v>1870.5</v>
      </c>
      <c r="F25" s="35">
        <v>1985.9</v>
      </c>
      <c r="G25" s="48">
        <f t="shared" si="1"/>
        <v>74.275348767625388</v>
      </c>
    </row>
    <row r="26" spans="1:7">
      <c r="A26" s="7" t="s">
        <v>22</v>
      </c>
      <c r="B26" s="8">
        <v>65.3</v>
      </c>
      <c r="C26" s="8">
        <v>102.2</v>
      </c>
      <c r="D26" s="8">
        <v>0</v>
      </c>
      <c r="E26" s="8">
        <v>59.9</v>
      </c>
      <c r="F26" s="19">
        <v>60</v>
      </c>
      <c r="G26" s="48">
        <f t="shared" si="1"/>
        <v>58.708414872798429</v>
      </c>
    </row>
    <row r="27" spans="1:7">
      <c r="A27" s="5" t="s">
        <v>23</v>
      </c>
      <c r="B27" s="6">
        <f>B18+B6</f>
        <v>197572.8</v>
      </c>
      <c r="C27" s="6">
        <f t="shared" ref="C27:F27" si="3">C18+C6</f>
        <v>181717.5</v>
      </c>
      <c r="D27" s="6">
        <f t="shared" si="3"/>
        <v>221400.7</v>
      </c>
      <c r="E27" s="6">
        <f t="shared" si="3"/>
        <v>150448.40000000002</v>
      </c>
      <c r="F27" s="6">
        <f t="shared" si="3"/>
        <v>221547.6</v>
      </c>
      <c r="G27" s="56">
        <f>F27/C27*100</f>
        <v>121.91869247595857</v>
      </c>
    </row>
    <row r="28" spans="1:7">
      <c r="A28" s="5" t="s">
        <v>24</v>
      </c>
      <c r="B28" s="6">
        <f>B29+B37+B38+B39</f>
        <v>430028</v>
      </c>
      <c r="C28" s="6">
        <f t="shared" ref="C28:E28" si="4">C29+C37+C38+C39</f>
        <v>419372.1</v>
      </c>
      <c r="D28" s="6">
        <f t="shared" si="4"/>
        <v>428470.9</v>
      </c>
      <c r="E28" s="6">
        <f t="shared" si="4"/>
        <v>252281.9</v>
      </c>
      <c r="F28" s="6">
        <v>428470.9</v>
      </c>
      <c r="G28" s="48">
        <f t="shared" si="1"/>
        <v>102.16962454106987</v>
      </c>
    </row>
    <row r="29" spans="1:7" ht="31.5">
      <c r="A29" s="5" t="s">
        <v>25</v>
      </c>
      <c r="B29" s="6">
        <f>B31+B32+B33+B34</f>
        <v>430281.7</v>
      </c>
      <c r="C29" s="6">
        <f t="shared" ref="C29:E29" si="5">C31+C32+C33+C34</f>
        <v>419625.8</v>
      </c>
      <c r="D29" s="6">
        <f t="shared" si="5"/>
        <v>448142</v>
      </c>
      <c r="E29" s="6">
        <f t="shared" si="5"/>
        <v>271953</v>
      </c>
      <c r="F29" s="6">
        <v>448142</v>
      </c>
      <c r="G29" s="48">
        <f t="shared" si="1"/>
        <v>106.79562600774308</v>
      </c>
    </row>
    <row r="30" spans="1:7">
      <c r="A30" s="7" t="s">
        <v>6</v>
      </c>
      <c r="B30" s="8"/>
      <c r="C30" s="8"/>
      <c r="D30" s="8"/>
      <c r="E30" s="8"/>
      <c r="F30" s="42"/>
      <c r="G30" s="48"/>
    </row>
    <row r="31" spans="1:7">
      <c r="A31" s="5" t="s">
        <v>26</v>
      </c>
      <c r="B31" s="6">
        <v>263.5</v>
      </c>
      <c r="C31" s="6">
        <v>263.5</v>
      </c>
      <c r="D31" s="6">
        <v>1874.9</v>
      </c>
      <c r="E31" s="6">
        <v>1874.9</v>
      </c>
      <c r="F31" s="6">
        <v>1874.9</v>
      </c>
      <c r="G31" s="48">
        <f t="shared" si="1"/>
        <v>711.53700189753329</v>
      </c>
    </row>
    <row r="32" spans="1:7">
      <c r="A32" s="5" t="s">
        <v>27</v>
      </c>
      <c r="B32" s="6">
        <v>52832.7</v>
      </c>
      <c r="C32" s="6">
        <v>49271.5</v>
      </c>
      <c r="D32" s="6">
        <v>52997.1</v>
      </c>
      <c r="E32" s="6">
        <v>35887</v>
      </c>
      <c r="F32" s="6">
        <v>35887</v>
      </c>
      <c r="G32" s="48">
        <f t="shared" si="1"/>
        <v>72.835208995057997</v>
      </c>
    </row>
    <row r="33" spans="1:8">
      <c r="A33" s="5" t="s">
        <v>28</v>
      </c>
      <c r="B33" s="6">
        <v>336883.8</v>
      </c>
      <c r="C33" s="6">
        <v>329789.5</v>
      </c>
      <c r="D33" s="6">
        <v>220603.3</v>
      </c>
      <c r="E33" s="6">
        <v>163393</v>
      </c>
      <c r="F33" s="6">
        <v>163393</v>
      </c>
      <c r="G33" s="48">
        <f t="shared" si="1"/>
        <v>49.544633773967938</v>
      </c>
    </row>
    <row r="34" spans="1:8">
      <c r="A34" s="5" t="s">
        <v>29</v>
      </c>
      <c r="B34" s="6">
        <f>B35+B36</f>
        <v>40301.699999999997</v>
      </c>
      <c r="C34" s="6">
        <f t="shared" ref="C34:E34" si="6">C35+C36</f>
        <v>40301.299999999996</v>
      </c>
      <c r="D34" s="6">
        <f t="shared" si="6"/>
        <v>172666.69999999998</v>
      </c>
      <c r="E34" s="6">
        <f t="shared" si="6"/>
        <v>70798.099999999991</v>
      </c>
      <c r="F34" s="6">
        <f t="shared" ref="F34" si="7">F35+F36</f>
        <v>172666.69999999998</v>
      </c>
      <c r="G34" s="48">
        <f t="shared" si="1"/>
        <v>428.43952924595482</v>
      </c>
    </row>
    <row r="35" spans="1:8">
      <c r="A35" s="7" t="s">
        <v>30</v>
      </c>
      <c r="B35" s="8">
        <v>39797.699999999997</v>
      </c>
      <c r="C35" s="8">
        <v>39797.699999999997</v>
      </c>
      <c r="D35" s="8">
        <v>172142.9</v>
      </c>
      <c r="E35" s="8">
        <v>70370.899999999994</v>
      </c>
      <c r="F35" s="8">
        <v>172142.9</v>
      </c>
      <c r="G35" s="48">
        <f t="shared" si="1"/>
        <v>432.54484555640158</v>
      </c>
    </row>
    <row r="36" spans="1:8" ht="63">
      <c r="A36" s="7" t="s">
        <v>31</v>
      </c>
      <c r="B36" s="8">
        <v>504</v>
      </c>
      <c r="C36" s="8">
        <v>503.6</v>
      </c>
      <c r="D36" s="8">
        <v>523.79999999999995</v>
      </c>
      <c r="E36" s="8">
        <v>427.2</v>
      </c>
      <c r="F36" s="8">
        <v>523.79999999999995</v>
      </c>
      <c r="G36" s="48">
        <f t="shared" si="1"/>
        <v>104.01111993645749</v>
      </c>
    </row>
    <row r="37" spans="1:8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48"/>
    </row>
    <row r="38" spans="1:8" ht="78.75">
      <c r="A38" s="5" t="s">
        <v>33</v>
      </c>
      <c r="B38" s="6">
        <v>0</v>
      </c>
      <c r="C38" s="6"/>
      <c r="D38" s="6">
        <v>5548.5</v>
      </c>
      <c r="E38" s="6">
        <v>5548.5</v>
      </c>
      <c r="F38" s="6">
        <v>5548.5</v>
      </c>
      <c r="G38" s="48"/>
    </row>
    <row r="39" spans="1:8" ht="47.25">
      <c r="A39" s="5" t="s">
        <v>34</v>
      </c>
      <c r="B39" s="6">
        <v>-253.7</v>
      </c>
      <c r="C39" s="6">
        <v>-253.7</v>
      </c>
      <c r="D39" s="6">
        <v>-25219.599999999999</v>
      </c>
      <c r="E39" s="6">
        <v>-25219.599999999999</v>
      </c>
      <c r="F39" s="6">
        <v>-25219.599999999999</v>
      </c>
      <c r="G39" s="48">
        <f t="shared" si="1"/>
        <v>9940.7173827355145</v>
      </c>
    </row>
    <row r="40" spans="1:8">
      <c r="A40" s="5" t="s">
        <v>35</v>
      </c>
      <c r="B40" s="6">
        <v>504</v>
      </c>
      <c r="C40" s="6">
        <v>503.6</v>
      </c>
      <c r="D40" s="6">
        <v>6072.3</v>
      </c>
      <c r="E40" s="6">
        <v>5975.7</v>
      </c>
      <c r="F40" s="41"/>
      <c r="G40" s="48">
        <f t="shared" si="1"/>
        <v>0</v>
      </c>
      <c r="H40" s="57"/>
    </row>
    <row r="41" spans="1:8">
      <c r="A41" s="5" t="s">
        <v>36</v>
      </c>
      <c r="B41" s="6">
        <f>B28+B27</f>
        <v>627600.80000000005</v>
      </c>
      <c r="C41" s="6">
        <f t="shared" ref="C41:F41" si="8">C28+C27</f>
        <v>601089.6</v>
      </c>
      <c r="D41" s="6">
        <f t="shared" si="8"/>
        <v>649871.60000000009</v>
      </c>
      <c r="E41" s="6">
        <f t="shared" si="8"/>
        <v>402730.30000000005</v>
      </c>
      <c r="F41" s="6">
        <f t="shared" si="8"/>
        <v>650018.5</v>
      </c>
      <c r="G41" s="48">
        <f t="shared" si="1"/>
        <v>108.14003436426117</v>
      </c>
    </row>
    <row r="42" spans="1:8">
      <c r="A42" s="16" t="s">
        <v>37</v>
      </c>
      <c r="B42" s="16"/>
      <c r="C42" s="16"/>
      <c r="D42" s="16"/>
      <c r="E42" s="16"/>
      <c r="F42" s="43"/>
      <c r="G42" s="48"/>
    </row>
    <row r="43" spans="1:8">
      <c r="A43" s="2" t="s">
        <v>38</v>
      </c>
      <c r="B43" s="17">
        <f t="shared" ref="B43:E43" si="9">SUM(B44:B50)</f>
        <v>51958.9</v>
      </c>
      <c r="C43" s="17">
        <f t="shared" si="9"/>
        <v>46933.1</v>
      </c>
      <c r="D43" s="17">
        <f t="shared" si="9"/>
        <v>54909.8</v>
      </c>
      <c r="E43" s="17">
        <f t="shared" si="9"/>
        <v>38027.4</v>
      </c>
      <c r="F43" s="17">
        <f>SUM(F44:F50)</f>
        <v>54539.4</v>
      </c>
      <c r="G43" s="48">
        <f t="shared" si="1"/>
        <v>116.2066856866476</v>
      </c>
    </row>
    <row r="44" spans="1:8" ht="47.25">
      <c r="A44" s="18" t="s">
        <v>39</v>
      </c>
      <c r="B44" s="11">
        <v>1658.3</v>
      </c>
      <c r="C44" s="11">
        <v>1602.5</v>
      </c>
      <c r="D44" s="11">
        <v>1284.4000000000001</v>
      </c>
      <c r="E44" s="11">
        <v>502.9</v>
      </c>
      <c r="F44" s="11">
        <v>1050.4000000000001</v>
      </c>
      <c r="G44" s="48">
        <f t="shared" si="1"/>
        <v>65.547581903276139</v>
      </c>
    </row>
    <row r="45" spans="1:8" ht="63">
      <c r="A45" s="18" t="s">
        <v>40</v>
      </c>
      <c r="B45" s="11">
        <v>28680.400000000001</v>
      </c>
      <c r="C45" s="11">
        <v>26757.5</v>
      </c>
      <c r="D45" s="11">
        <v>31800.5</v>
      </c>
      <c r="E45" s="11">
        <v>24041.9</v>
      </c>
      <c r="F45" s="11">
        <v>31800.5</v>
      </c>
      <c r="G45" s="48">
        <f t="shared" si="1"/>
        <v>118.8470522283472</v>
      </c>
    </row>
    <row r="46" spans="1:8">
      <c r="A46" s="18" t="s">
        <v>41</v>
      </c>
      <c r="B46" s="11">
        <v>1758.6</v>
      </c>
      <c r="C46" s="11">
        <v>322.8</v>
      </c>
      <c r="D46" s="11">
        <v>45.5</v>
      </c>
      <c r="E46" s="11">
        <v>38.700000000000003</v>
      </c>
      <c r="F46" s="11">
        <v>45.5</v>
      </c>
      <c r="G46" s="48"/>
    </row>
    <row r="47" spans="1:8" ht="47.25">
      <c r="A47" s="18" t="s">
        <v>42</v>
      </c>
      <c r="B47" s="11">
        <v>7140.2</v>
      </c>
      <c r="C47" s="11">
        <v>6916.8</v>
      </c>
      <c r="D47" s="11">
        <v>8316.6</v>
      </c>
      <c r="E47" s="11">
        <v>5994.9</v>
      </c>
      <c r="F47" s="11">
        <v>8316.6</v>
      </c>
      <c r="G47" s="48">
        <f t="shared" si="1"/>
        <v>120.23768216516308</v>
      </c>
    </row>
    <row r="48" spans="1:8" ht="31.5">
      <c r="A48" s="18" t="s">
        <v>43</v>
      </c>
      <c r="B48" s="11"/>
      <c r="C48" s="11"/>
      <c r="D48" s="11"/>
      <c r="E48" s="11"/>
      <c r="F48" s="11"/>
      <c r="G48" s="48"/>
    </row>
    <row r="49" spans="1:8">
      <c r="A49" s="18" t="s">
        <v>44</v>
      </c>
      <c r="B49" s="11"/>
      <c r="C49" s="11"/>
      <c r="D49" s="11"/>
      <c r="E49" s="11"/>
      <c r="F49" s="11"/>
      <c r="G49" s="48"/>
    </row>
    <row r="50" spans="1:8">
      <c r="A50" s="18" t="s">
        <v>45</v>
      </c>
      <c r="B50" s="11">
        <v>12721.4</v>
      </c>
      <c r="C50" s="11">
        <v>11333.5</v>
      </c>
      <c r="D50" s="11">
        <v>13462.8</v>
      </c>
      <c r="E50" s="11">
        <v>7449</v>
      </c>
      <c r="F50" s="11">
        <v>13326.4</v>
      </c>
      <c r="G50" s="48">
        <f t="shared" si="1"/>
        <v>117.58415317421802</v>
      </c>
    </row>
    <row r="51" spans="1:8" s="49" customFormat="1">
      <c r="A51" s="2" t="s">
        <v>46</v>
      </c>
      <c r="B51" s="17">
        <f t="shared" ref="B51:F51" si="10">B52</f>
        <v>695.5</v>
      </c>
      <c r="C51" s="17">
        <f t="shared" si="10"/>
        <v>695.5</v>
      </c>
      <c r="D51" s="17">
        <f t="shared" si="10"/>
        <v>715.7</v>
      </c>
      <c r="E51" s="17">
        <f t="shared" si="10"/>
        <v>536.70000000000005</v>
      </c>
      <c r="F51" s="17">
        <f t="shared" si="10"/>
        <v>715.7</v>
      </c>
      <c r="G51" s="48">
        <f t="shared" si="1"/>
        <v>102.90438533429189</v>
      </c>
    </row>
    <row r="52" spans="1:8">
      <c r="A52" s="18" t="s">
        <v>47</v>
      </c>
      <c r="B52" s="11">
        <v>695.5</v>
      </c>
      <c r="C52" s="11">
        <v>695.5</v>
      </c>
      <c r="D52" s="11">
        <v>715.7</v>
      </c>
      <c r="E52" s="11">
        <v>536.70000000000005</v>
      </c>
      <c r="F52" s="11">
        <v>715.7</v>
      </c>
      <c r="G52" s="48">
        <f t="shared" si="1"/>
        <v>102.90438533429189</v>
      </c>
    </row>
    <row r="53" spans="1:8" ht="31.5">
      <c r="A53" s="2" t="s">
        <v>48</v>
      </c>
      <c r="B53" s="17">
        <f t="shared" ref="B53:F53" si="11">SUM(B54:B54)</f>
        <v>35</v>
      </c>
      <c r="C53" s="17">
        <f t="shared" si="11"/>
        <v>0</v>
      </c>
      <c r="D53" s="17">
        <f t="shared" si="11"/>
        <v>35</v>
      </c>
      <c r="E53" s="17">
        <f t="shared" si="11"/>
        <v>26.2</v>
      </c>
      <c r="F53" s="17">
        <f t="shared" si="11"/>
        <v>35</v>
      </c>
      <c r="G53" s="48"/>
      <c r="H53" s="46" t="s">
        <v>104</v>
      </c>
    </row>
    <row r="54" spans="1:8" ht="47.25">
      <c r="A54" s="52" t="s">
        <v>49</v>
      </c>
      <c r="B54" s="11">
        <v>35</v>
      </c>
      <c r="C54" s="11">
        <v>0</v>
      </c>
      <c r="D54" s="11">
        <v>35</v>
      </c>
      <c r="E54" s="11">
        <v>26.2</v>
      </c>
      <c r="F54" s="11">
        <v>35</v>
      </c>
      <c r="G54" s="48"/>
    </row>
    <row r="55" spans="1:8">
      <c r="A55" s="2" t="s">
        <v>50</v>
      </c>
      <c r="B55" s="17">
        <f t="shared" ref="B55:E55" si="12">SUM(B56:B59)</f>
        <v>32080</v>
      </c>
      <c r="C55" s="17">
        <f t="shared" si="12"/>
        <v>30344.5</v>
      </c>
      <c r="D55" s="17">
        <f t="shared" si="12"/>
        <v>17768.599999999999</v>
      </c>
      <c r="E55" s="17">
        <f t="shared" si="12"/>
        <v>3132.5</v>
      </c>
      <c r="F55" s="17">
        <f t="shared" ref="F55" si="13">SUM(F56:F59)</f>
        <v>17768.599999999999</v>
      </c>
      <c r="G55" s="48">
        <f t="shared" si="1"/>
        <v>58.556245777653281</v>
      </c>
    </row>
    <row r="56" spans="1:8">
      <c r="A56" s="18" t="s">
        <v>51</v>
      </c>
      <c r="B56" s="11">
        <v>250.9</v>
      </c>
      <c r="C56" s="11">
        <v>182.1</v>
      </c>
      <c r="D56" s="11">
        <v>239.9</v>
      </c>
      <c r="E56" s="11">
        <v>0</v>
      </c>
      <c r="F56" s="11">
        <v>239.9</v>
      </c>
      <c r="G56" s="48">
        <f t="shared" si="1"/>
        <v>131.74080175727622</v>
      </c>
    </row>
    <row r="57" spans="1:8">
      <c r="A57" s="18" t="s">
        <v>52</v>
      </c>
      <c r="B57" s="11"/>
      <c r="C57" s="11"/>
      <c r="D57" s="11">
        <v>1000</v>
      </c>
      <c r="E57" s="11">
        <v>0</v>
      </c>
      <c r="F57" s="11">
        <v>1000</v>
      </c>
      <c r="G57" s="48"/>
    </row>
    <row r="58" spans="1:8">
      <c r="A58" s="18" t="s">
        <v>53</v>
      </c>
      <c r="B58" s="11">
        <v>9437.7000000000007</v>
      </c>
      <c r="C58" s="11">
        <v>7875.8</v>
      </c>
      <c r="D58" s="11">
        <v>12969.2</v>
      </c>
      <c r="E58" s="11">
        <v>2749</v>
      </c>
      <c r="F58" s="11">
        <v>12969.2</v>
      </c>
      <c r="G58" s="48">
        <f t="shared" si="1"/>
        <v>164.67152543233703</v>
      </c>
    </row>
    <row r="59" spans="1:8" ht="31.5">
      <c r="A59" s="18" t="s">
        <v>54</v>
      </c>
      <c r="B59" s="11">
        <v>22391.4</v>
      </c>
      <c r="C59" s="11">
        <v>22286.6</v>
      </c>
      <c r="D59" s="11">
        <v>3559.5</v>
      </c>
      <c r="E59" s="11">
        <v>383.5</v>
      </c>
      <c r="F59" s="11">
        <v>3559.5</v>
      </c>
      <c r="G59" s="48">
        <f t="shared" si="1"/>
        <v>15.971480620642001</v>
      </c>
    </row>
    <row r="60" spans="1:8">
      <c r="A60" s="2" t="s">
        <v>55</v>
      </c>
      <c r="B60" s="17">
        <f>SUM(B61:B62)</f>
        <v>1167.2</v>
      </c>
      <c r="C60" s="17">
        <f>SUM(C61:C62)</f>
        <v>905.2</v>
      </c>
      <c r="D60" s="17">
        <f>D61+D62</f>
        <v>1240.5999999999999</v>
      </c>
      <c r="E60" s="17">
        <f t="shared" ref="E60" si="14">E61+E62</f>
        <v>575.80000000000007</v>
      </c>
      <c r="F60" s="17">
        <f>F61+F62</f>
        <v>1240.5999999999999</v>
      </c>
      <c r="G60" s="48">
        <f t="shared" si="1"/>
        <v>137.05258506407424</v>
      </c>
    </row>
    <row r="61" spans="1:8">
      <c r="A61" s="18" t="s">
        <v>56</v>
      </c>
      <c r="B61" s="48">
        <v>432</v>
      </c>
      <c r="C61" s="50">
        <v>208.7</v>
      </c>
      <c r="D61" s="11">
        <v>608.9</v>
      </c>
      <c r="E61" s="11">
        <v>462.1</v>
      </c>
      <c r="F61" s="11">
        <v>608.9</v>
      </c>
      <c r="G61" s="48">
        <f t="shared" si="1"/>
        <v>291.75850503114521</v>
      </c>
    </row>
    <row r="62" spans="1:8">
      <c r="A62" s="18" t="s">
        <v>57</v>
      </c>
      <c r="B62" s="11">
        <v>735.2</v>
      </c>
      <c r="C62" s="11">
        <v>696.5</v>
      </c>
      <c r="D62" s="11">
        <v>631.70000000000005</v>
      </c>
      <c r="E62" s="11">
        <v>113.7</v>
      </c>
      <c r="F62" s="11">
        <v>631.70000000000005</v>
      </c>
      <c r="G62" s="48">
        <f t="shared" si="1"/>
        <v>90.696338837042362</v>
      </c>
    </row>
    <row r="63" spans="1:8">
      <c r="A63" s="2" t="s">
        <v>58</v>
      </c>
      <c r="B63" s="17">
        <f t="shared" ref="B63:C63" si="15">B64</f>
        <v>11336.6</v>
      </c>
      <c r="C63" s="17">
        <f t="shared" si="15"/>
        <v>11323.4</v>
      </c>
      <c r="D63" s="17">
        <f>D64</f>
        <v>0</v>
      </c>
      <c r="E63" s="17">
        <v>0</v>
      </c>
      <c r="F63" s="17">
        <f>F64</f>
        <v>0</v>
      </c>
      <c r="G63" s="48"/>
    </row>
    <row r="64" spans="1:8" ht="31.5">
      <c r="A64" s="18" t="s">
        <v>59</v>
      </c>
      <c r="B64" s="11">
        <v>11336.6</v>
      </c>
      <c r="C64" s="11">
        <v>11323.4</v>
      </c>
      <c r="D64" s="11">
        <v>0</v>
      </c>
      <c r="E64" s="11">
        <v>0</v>
      </c>
      <c r="F64" s="11">
        <v>0</v>
      </c>
      <c r="G64" s="48"/>
    </row>
    <row r="65" spans="1:7">
      <c r="A65" s="2" t="s">
        <v>60</v>
      </c>
      <c r="B65" s="17">
        <f t="shared" ref="B65:E65" si="16">SUM(B66:B70)</f>
        <v>316720.3</v>
      </c>
      <c r="C65" s="17">
        <f t="shared" si="16"/>
        <v>276852</v>
      </c>
      <c r="D65" s="17">
        <f t="shared" si="16"/>
        <v>479218</v>
      </c>
      <c r="E65" s="17">
        <f t="shared" si="16"/>
        <v>239036.19999999995</v>
      </c>
      <c r="F65" s="17">
        <f t="shared" ref="F65" si="17">SUM(F66:F70)</f>
        <v>479218</v>
      </c>
      <c r="G65" s="48">
        <f t="shared" si="1"/>
        <v>173.09537225665699</v>
      </c>
    </row>
    <row r="66" spans="1:7">
      <c r="A66" s="18" t="s">
        <v>61</v>
      </c>
      <c r="B66" s="11">
        <v>137758.29999999999</v>
      </c>
      <c r="C66" s="11">
        <v>101128.1</v>
      </c>
      <c r="D66" s="11">
        <v>267985.40000000002</v>
      </c>
      <c r="E66" s="11">
        <v>92296.1</v>
      </c>
      <c r="F66" s="11">
        <v>267985.40000000002</v>
      </c>
      <c r="G66" s="48">
        <f t="shared" si="1"/>
        <v>264.99598034571994</v>
      </c>
    </row>
    <row r="67" spans="1:7">
      <c r="A67" s="18" t="s">
        <v>62</v>
      </c>
      <c r="B67" s="11">
        <v>138070.9</v>
      </c>
      <c r="C67" s="11">
        <v>136475.70000000001</v>
      </c>
      <c r="D67" s="11">
        <v>164530.79999999999</v>
      </c>
      <c r="E67" s="11">
        <v>112541.7</v>
      </c>
      <c r="F67" s="11">
        <v>164530.79999999999</v>
      </c>
      <c r="G67" s="48">
        <f t="shared" si="1"/>
        <v>120.5568463836419</v>
      </c>
    </row>
    <row r="68" spans="1:7">
      <c r="A68" s="18" t="s">
        <v>63</v>
      </c>
      <c r="B68" s="11">
        <v>23176.7</v>
      </c>
      <c r="C68" s="11">
        <v>22332.400000000001</v>
      </c>
      <c r="D68" s="11">
        <v>23853.8</v>
      </c>
      <c r="E68" s="11">
        <v>18402.3</v>
      </c>
      <c r="F68" s="11">
        <v>23853.8</v>
      </c>
      <c r="G68" s="48">
        <f t="shared" si="1"/>
        <v>106.81252350844512</v>
      </c>
    </row>
    <row r="69" spans="1:7">
      <c r="A69" s="18" t="s">
        <v>64</v>
      </c>
      <c r="B69" s="11">
        <v>5271.7</v>
      </c>
      <c r="C69" s="11">
        <v>5077.7</v>
      </c>
      <c r="D69" s="11">
        <v>5186.8</v>
      </c>
      <c r="E69" s="11">
        <v>4163.3</v>
      </c>
      <c r="F69" s="11">
        <v>5186.8</v>
      </c>
      <c r="G69" s="48">
        <f t="shared" si="1"/>
        <v>102.14861059140949</v>
      </c>
    </row>
    <row r="70" spans="1:7">
      <c r="A70" s="18" t="s">
        <v>65</v>
      </c>
      <c r="B70" s="11">
        <v>12442.7</v>
      </c>
      <c r="C70" s="11">
        <v>11838.1</v>
      </c>
      <c r="D70" s="11">
        <v>17661.2</v>
      </c>
      <c r="E70" s="11">
        <v>11632.8</v>
      </c>
      <c r="F70" s="11">
        <v>17661.2</v>
      </c>
      <c r="G70" s="48">
        <f t="shared" ref="G70:G100" si="18">F70/C70*100</f>
        <v>149.18948142016032</v>
      </c>
    </row>
    <row r="71" spans="1:7" ht="31.5">
      <c r="A71" s="2" t="s">
        <v>66</v>
      </c>
      <c r="B71" s="17">
        <f t="shared" ref="B71:E71" si="19">SUM(B72:B73)</f>
        <v>64097.899999999994</v>
      </c>
      <c r="C71" s="17">
        <f t="shared" si="19"/>
        <v>62150.400000000001</v>
      </c>
      <c r="D71" s="17">
        <f t="shared" si="19"/>
        <v>63719.3</v>
      </c>
      <c r="E71" s="17">
        <f t="shared" si="19"/>
        <v>46347.8</v>
      </c>
      <c r="F71" s="17">
        <f t="shared" ref="F71" si="20">SUM(F72:F73)</f>
        <v>63719.3</v>
      </c>
      <c r="G71" s="48">
        <f t="shared" si="18"/>
        <v>102.52436026155907</v>
      </c>
    </row>
    <row r="72" spans="1:7">
      <c r="A72" s="18" t="s">
        <v>67</v>
      </c>
      <c r="B72" s="11">
        <v>55694.6</v>
      </c>
      <c r="C72" s="11">
        <v>54196.1</v>
      </c>
      <c r="D72" s="11">
        <v>46966.400000000001</v>
      </c>
      <c r="E72" s="11">
        <v>35886.9</v>
      </c>
      <c r="F72" s="11">
        <v>46966.400000000001</v>
      </c>
      <c r="G72" s="48">
        <f t="shared" si="18"/>
        <v>86.660110229333853</v>
      </c>
    </row>
    <row r="73" spans="1:7" ht="29.25" customHeight="1">
      <c r="A73" s="18" t="s">
        <v>68</v>
      </c>
      <c r="B73" s="11">
        <v>8403.2999999999993</v>
      </c>
      <c r="C73" s="11">
        <v>7954.3</v>
      </c>
      <c r="D73" s="11">
        <v>16752.900000000001</v>
      </c>
      <c r="E73" s="11">
        <v>10460.9</v>
      </c>
      <c r="F73" s="11">
        <v>16752.900000000001</v>
      </c>
      <c r="G73" s="48">
        <f t="shared" si="18"/>
        <v>210.6143846724413</v>
      </c>
    </row>
    <row r="74" spans="1:7">
      <c r="A74" s="2" t="s">
        <v>69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48">
        <v>0</v>
      </c>
    </row>
    <row r="75" spans="1:7">
      <c r="A75" s="2" t="s">
        <v>70</v>
      </c>
      <c r="B75" s="17">
        <f t="shared" ref="B75:E75" si="21">SUM(B76:B79)</f>
        <v>144567.30000000002</v>
      </c>
      <c r="C75" s="17">
        <f t="shared" si="21"/>
        <v>138794.1</v>
      </c>
      <c r="D75" s="17">
        <f t="shared" si="21"/>
        <v>47906.700000000004</v>
      </c>
      <c r="E75" s="17">
        <f t="shared" si="21"/>
        <v>29219.7</v>
      </c>
      <c r="F75" s="17">
        <f t="shared" ref="F75" si="22">SUM(F76:F79)</f>
        <v>47906.700000000004</v>
      </c>
      <c r="G75" s="48">
        <f t="shared" si="18"/>
        <v>34.516380739527115</v>
      </c>
    </row>
    <row r="76" spans="1:7">
      <c r="A76" s="18" t="s">
        <v>71</v>
      </c>
      <c r="B76" s="11">
        <v>2230.6</v>
      </c>
      <c r="C76" s="11">
        <v>2215.3000000000002</v>
      </c>
      <c r="D76" s="11">
        <v>2224.8000000000002</v>
      </c>
      <c r="E76" s="11">
        <v>1670.5</v>
      </c>
      <c r="F76" s="11">
        <v>2224.8000000000002</v>
      </c>
      <c r="G76" s="48">
        <f t="shared" si="18"/>
        <v>100.42883582359048</v>
      </c>
    </row>
    <row r="77" spans="1:7">
      <c r="A77" s="18" t="s">
        <v>72</v>
      </c>
      <c r="B77" s="11">
        <v>87069.8</v>
      </c>
      <c r="C77" s="11">
        <v>81512.3</v>
      </c>
      <c r="D77" s="11"/>
      <c r="E77" s="11"/>
      <c r="F77" s="11"/>
      <c r="G77" s="48">
        <f t="shared" si="18"/>
        <v>0</v>
      </c>
    </row>
    <row r="78" spans="1:7">
      <c r="A78" s="18" t="s">
        <v>73</v>
      </c>
      <c r="B78" s="11">
        <v>50681.3</v>
      </c>
      <c r="C78" s="11">
        <v>50486.9</v>
      </c>
      <c r="D78" s="11">
        <v>45681.9</v>
      </c>
      <c r="E78" s="11">
        <v>27549.200000000001</v>
      </c>
      <c r="F78" s="11">
        <v>45681.9</v>
      </c>
      <c r="G78" s="48">
        <f t="shared" si="18"/>
        <v>90.482679665418146</v>
      </c>
    </row>
    <row r="79" spans="1:7" ht="17.25" customHeight="1">
      <c r="A79" s="18" t="s">
        <v>74</v>
      </c>
      <c r="B79" s="11">
        <v>4585.6000000000004</v>
      </c>
      <c r="C79" s="11">
        <v>4579.6000000000004</v>
      </c>
      <c r="D79" s="11"/>
      <c r="E79" s="11"/>
      <c r="F79" s="11"/>
      <c r="G79" s="48">
        <f t="shared" si="18"/>
        <v>0</v>
      </c>
    </row>
    <row r="80" spans="1:7" s="49" customFormat="1">
      <c r="A80" s="2" t="s">
        <v>75</v>
      </c>
      <c r="B80" s="17">
        <f>B81+B82</f>
        <v>24266.799999999999</v>
      </c>
      <c r="C80" s="17">
        <f>C81+C82</f>
        <v>22889.599999999999</v>
      </c>
      <c r="D80" s="17">
        <f t="shared" ref="D80:E80" si="23">SUM(D81:D82)</f>
        <v>14457</v>
      </c>
      <c r="E80" s="17">
        <f t="shared" si="23"/>
        <v>8628.2000000000007</v>
      </c>
      <c r="F80" s="17">
        <f t="shared" ref="F80" si="24">SUM(F81:F82)</f>
        <v>14457</v>
      </c>
      <c r="G80" s="48">
        <f t="shared" si="18"/>
        <v>63.159688242695381</v>
      </c>
    </row>
    <row r="81" spans="1:8">
      <c r="A81" s="18" t="s">
        <v>76</v>
      </c>
      <c r="B81" s="50">
        <v>13721.4</v>
      </c>
      <c r="C81" s="50">
        <v>12344.2</v>
      </c>
      <c r="D81" s="11">
        <v>14457</v>
      </c>
      <c r="E81" s="11">
        <v>8628.2000000000007</v>
      </c>
      <c r="F81" s="11">
        <v>14457</v>
      </c>
      <c r="G81" s="48">
        <f t="shared" si="18"/>
        <v>117.11573046450965</v>
      </c>
    </row>
    <row r="82" spans="1:8">
      <c r="A82" s="18" t="s">
        <v>77</v>
      </c>
      <c r="B82" s="50">
        <v>10545.4</v>
      </c>
      <c r="C82" s="50">
        <v>10545.4</v>
      </c>
      <c r="D82" s="11">
        <v>0</v>
      </c>
      <c r="E82" s="19">
        <v>0</v>
      </c>
      <c r="F82" s="11">
        <v>0</v>
      </c>
      <c r="G82" s="48">
        <f t="shared" si="18"/>
        <v>0</v>
      </c>
    </row>
    <row r="83" spans="1:8" s="49" customFormat="1" ht="31.5">
      <c r="A83" s="2" t="s">
        <v>78</v>
      </c>
      <c r="B83" s="17">
        <f>B84</f>
        <v>1331.6</v>
      </c>
      <c r="C83" s="17">
        <f t="shared" ref="C83:F83" si="25">C84</f>
        <v>1331.6</v>
      </c>
      <c r="D83" s="17">
        <f t="shared" si="25"/>
        <v>2555</v>
      </c>
      <c r="E83" s="17">
        <f t="shared" si="25"/>
        <v>1621</v>
      </c>
      <c r="F83" s="17">
        <f t="shared" si="25"/>
        <v>2555</v>
      </c>
      <c r="G83" s="48">
        <f t="shared" si="18"/>
        <v>191.87443676779813</v>
      </c>
    </row>
    <row r="84" spans="1:8" s="49" customFormat="1" ht="31.5">
      <c r="A84" s="20" t="s">
        <v>79</v>
      </c>
      <c r="B84" s="50">
        <v>1331.6</v>
      </c>
      <c r="C84" s="50">
        <v>1331.6</v>
      </c>
      <c r="D84" s="11">
        <v>2555</v>
      </c>
      <c r="E84" s="11">
        <v>1621</v>
      </c>
      <c r="F84" s="11">
        <v>2555</v>
      </c>
      <c r="G84" s="48">
        <f t="shared" si="18"/>
        <v>191.87443676779813</v>
      </c>
    </row>
    <row r="85" spans="1:8" s="49" customFormat="1">
      <c r="A85" s="2" t="s">
        <v>80</v>
      </c>
      <c r="B85" s="17">
        <f>B86</f>
        <v>23145.4</v>
      </c>
      <c r="C85" s="17">
        <f t="shared" ref="C85:F85" si="26">C86</f>
        <v>23145.4</v>
      </c>
      <c r="D85" s="17">
        <f t="shared" si="26"/>
        <v>14515.4</v>
      </c>
      <c r="E85" s="17">
        <f t="shared" si="26"/>
        <v>11158.6</v>
      </c>
      <c r="F85" s="17">
        <f t="shared" si="26"/>
        <v>14515.4</v>
      </c>
      <c r="G85" s="48">
        <f t="shared" si="18"/>
        <v>62.713973402922385</v>
      </c>
    </row>
    <row r="86" spans="1:8" s="49" customFormat="1" ht="47.25">
      <c r="A86" s="20" t="s">
        <v>81</v>
      </c>
      <c r="B86" s="50">
        <v>23145.4</v>
      </c>
      <c r="C86" s="50">
        <v>23145.4</v>
      </c>
      <c r="D86" s="11">
        <v>14515.4</v>
      </c>
      <c r="E86" s="11">
        <v>11158.6</v>
      </c>
      <c r="F86" s="11">
        <v>14515.4</v>
      </c>
      <c r="G86" s="48">
        <f t="shared" si="18"/>
        <v>62.713973402922385</v>
      </c>
    </row>
    <row r="87" spans="1:8">
      <c r="A87" s="2" t="s">
        <v>82</v>
      </c>
      <c r="B87" s="17">
        <f>B43+B51+B53+B55+B60+B65+B71+B75+B80+B83+B85+B74+B63</f>
        <v>671402.5</v>
      </c>
      <c r="C87" s="17">
        <f>C43+C51+C53+C55+C60+C65+C71+C75+C80+C83+C85+C74+C63</f>
        <v>615364.80000000005</v>
      </c>
      <c r="D87" s="17">
        <f>D43+D51+D53+D55+D60+D65+D71+D75+D80+D83+D85+D74+D63</f>
        <v>697041.1</v>
      </c>
      <c r="E87" s="21">
        <f>E43+E51+E53+E55+E60+E65+E71+E75+E80+E83+E85+E74</f>
        <v>378310.09999999992</v>
      </c>
      <c r="F87" s="17">
        <f>F43+F51+F53+F55+F60+F65+F71+F75+F80+F83+F85+F74+F63</f>
        <v>696670.70000000007</v>
      </c>
      <c r="G87" s="48">
        <f t="shared" si="18"/>
        <v>113.21263419682114</v>
      </c>
    </row>
    <row r="88" spans="1:8">
      <c r="A88" s="2" t="s">
        <v>83</v>
      </c>
      <c r="B88" s="22">
        <f>B87-B41</f>
        <v>43801.699999999953</v>
      </c>
      <c r="C88" s="22">
        <f t="shared" ref="C88:E88" si="27">C87-C41</f>
        <v>14275.20000000007</v>
      </c>
      <c r="D88" s="22">
        <f t="shared" si="27"/>
        <v>47169.499999999884</v>
      </c>
      <c r="E88" s="23">
        <f t="shared" si="27"/>
        <v>-24420.200000000128</v>
      </c>
      <c r="F88" s="22">
        <f t="shared" ref="F88" si="28">F87-F41</f>
        <v>46652.20000000007</v>
      </c>
      <c r="G88" s="48">
        <f t="shared" si="18"/>
        <v>326.80592916386348</v>
      </c>
    </row>
    <row r="89" spans="1:8" ht="31.5">
      <c r="A89" s="5" t="s">
        <v>84</v>
      </c>
      <c r="B89" s="17">
        <f>B91+B92+B95+B98</f>
        <v>43801.7</v>
      </c>
      <c r="C89" s="17">
        <f t="shared" ref="C89:D89" si="29">C91+C92+C95+C98</f>
        <v>79017.899999999994</v>
      </c>
      <c r="D89" s="17">
        <f t="shared" si="29"/>
        <v>47169.5</v>
      </c>
      <c r="E89" s="21">
        <f>E91+E92+E95+E98</f>
        <v>-24420.2</v>
      </c>
      <c r="F89" s="17">
        <f t="shared" ref="F89" si="30">F91+F92+F95+F98</f>
        <v>46652.2</v>
      </c>
      <c r="G89" s="48">
        <f t="shared" si="18"/>
        <v>59.040040294667406</v>
      </c>
      <c r="H89" s="57"/>
    </row>
    <row r="90" spans="1:8">
      <c r="A90" s="7" t="s">
        <v>6</v>
      </c>
      <c r="B90" s="7"/>
      <c r="C90" s="7"/>
      <c r="D90" s="7"/>
      <c r="E90" s="24"/>
      <c r="F90" s="7"/>
      <c r="G90" s="48"/>
    </row>
    <row r="91" spans="1:8" ht="31.5">
      <c r="A91" s="25" t="s">
        <v>85</v>
      </c>
      <c r="B91" s="26">
        <v>6176.7</v>
      </c>
      <c r="C91" s="26">
        <v>41292.9</v>
      </c>
      <c r="D91" s="25">
        <v>39747.699999999997</v>
      </c>
      <c r="E91" s="27">
        <v>-32620.2</v>
      </c>
      <c r="F91" s="25">
        <v>39180.400000000001</v>
      </c>
      <c r="G91" s="48">
        <f t="shared" si="18"/>
        <v>94.884108406045584</v>
      </c>
      <c r="H91" s="57"/>
    </row>
    <row r="92" spans="1:8" ht="34.5" customHeight="1">
      <c r="A92" s="25" t="s">
        <v>86</v>
      </c>
      <c r="B92" s="28">
        <f>B93+B94</f>
        <v>31137</v>
      </c>
      <c r="C92" s="28">
        <f t="shared" ref="C92:E92" si="31">C93+C94</f>
        <v>31137</v>
      </c>
      <c r="D92" s="28">
        <f t="shared" si="31"/>
        <v>-1160.2000000000007</v>
      </c>
      <c r="E92" s="29">
        <f t="shared" si="31"/>
        <v>0</v>
      </c>
      <c r="F92" s="28">
        <f t="shared" ref="F92" si="32">F93+F94</f>
        <v>-1160.2000000000007</v>
      </c>
      <c r="G92" s="48"/>
    </row>
    <row r="93" spans="1:8" ht="47.25">
      <c r="A93" s="7" t="s">
        <v>87</v>
      </c>
      <c r="B93" s="53">
        <v>42895</v>
      </c>
      <c r="C93" s="53">
        <v>42895</v>
      </c>
      <c r="D93" s="53">
        <v>10442</v>
      </c>
      <c r="E93" s="53">
        <v>0</v>
      </c>
      <c r="F93" s="53">
        <v>10442</v>
      </c>
      <c r="G93" s="48">
        <f t="shared" si="18"/>
        <v>24.343163538873995</v>
      </c>
    </row>
    <row r="94" spans="1:8" ht="63">
      <c r="A94" s="7" t="s">
        <v>88</v>
      </c>
      <c r="B94" s="53">
        <v>-11758</v>
      </c>
      <c r="C94" s="53">
        <v>-11758</v>
      </c>
      <c r="D94" s="53">
        <v>-11602.2</v>
      </c>
      <c r="E94" s="53">
        <v>0</v>
      </c>
      <c r="F94" s="53">
        <v>-11602.2</v>
      </c>
      <c r="G94" s="48">
        <f t="shared" si="18"/>
        <v>98.674944718489542</v>
      </c>
    </row>
    <row r="95" spans="1:8" ht="31.5">
      <c r="A95" s="25" t="s">
        <v>89</v>
      </c>
      <c r="B95" s="53">
        <f>B96+B97</f>
        <v>7500</v>
      </c>
      <c r="C95" s="53">
        <f t="shared" ref="C95:E95" si="33">C96+C97</f>
        <v>7500</v>
      </c>
      <c r="D95" s="53">
        <f t="shared" si="33"/>
        <v>8200</v>
      </c>
      <c r="E95" s="53">
        <f t="shared" si="33"/>
        <v>8200</v>
      </c>
      <c r="F95" s="53">
        <f t="shared" ref="F95" si="34">F96+F97</f>
        <v>8200</v>
      </c>
      <c r="G95" s="48">
        <f t="shared" si="18"/>
        <v>109.33333333333333</v>
      </c>
    </row>
    <row r="96" spans="1:8" ht="47.25">
      <c r="A96" s="7" t="s">
        <v>90</v>
      </c>
      <c r="B96" s="53">
        <v>11500</v>
      </c>
      <c r="C96" s="53">
        <v>11500</v>
      </c>
      <c r="D96" s="53">
        <v>51400</v>
      </c>
      <c r="E96" s="53">
        <v>23700</v>
      </c>
      <c r="F96" s="53">
        <v>51400</v>
      </c>
      <c r="G96" s="48">
        <f t="shared" si="18"/>
        <v>446.95652173913044</v>
      </c>
    </row>
    <row r="97" spans="1:7" ht="47.25">
      <c r="A97" s="7" t="s">
        <v>91</v>
      </c>
      <c r="B97" s="53">
        <v>-4000</v>
      </c>
      <c r="C97" s="53">
        <v>-4000</v>
      </c>
      <c r="D97" s="53">
        <v>-43200</v>
      </c>
      <c r="E97" s="53">
        <v>-15500</v>
      </c>
      <c r="F97" s="53">
        <v>-43200</v>
      </c>
      <c r="G97" s="48"/>
    </row>
    <row r="98" spans="1:7" ht="47.25">
      <c r="A98" s="30" t="s">
        <v>92</v>
      </c>
      <c r="B98" s="17">
        <f>B99+B100</f>
        <v>-1012</v>
      </c>
      <c r="C98" s="17">
        <f>C99+C100</f>
        <v>-912</v>
      </c>
      <c r="D98" s="17">
        <f t="shared" ref="D98:E98" si="35">D99+D100</f>
        <v>382</v>
      </c>
      <c r="E98" s="21">
        <f t="shared" si="35"/>
        <v>0</v>
      </c>
      <c r="F98" s="17">
        <f t="shared" ref="F98" si="36">F99+F100</f>
        <v>432</v>
      </c>
      <c r="G98" s="48">
        <f t="shared" si="18"/>
        <v>-47.368421052631575</v>
      </c>
    </row>
    <row r="99" spans="1:7" ht="63">
      <c r="A99" s="31" t="s">
        <v>93</v>
      </c>
      <c r="B99" s="53">
        <v>-1300</v>
      </c>
      <c r="C99" s="53">
        <v>-1200</v>
      </c>
      <c r="D99" s="53">
        <v>-50</v>
      </c>
      <c r="E99" s="53">
        <v>0</v>
      </c>
      <c r="F99" s="53">
        <v>0</v>
      </c>
      <c r="G99" s="48"/>
    </row>
    <row r="100" spans="1:7" ht="78.75">
      <c r="A100" s="32" t="s">
        <v>94</v>
      </c>
      <c r="B100" s="53">
        <v>288</v>
      </c>
      <c r="C100" s="53">
        <v>288</v>
      </c>
      <c r="D100" s="53">
        <v>432</v>
      </c>
      <c r="E100" s="53">
        <v>0</v>
      </c>
      <c r="F100" s="53">
        <v>432</v>
      </c>
      <c r="G100" s="48">
        <f t="shared" si="18"/>
        <v>150</v>
      </c>
    </row>
    <row r="101" spans="1:7" ht="21" customHeight="1">
      <c r="A101" s="44" t="s">
        <v>95</v>
      </c>
      <c r="B101" s="44"/>
      <c r="C101" s="44"/>
      <c r="D101" s="44"/>
      <c r="E101" s="44"/>
      <c r="F101" s="44"/>
    </row>
    <row r="102" spans="1:7">
      <c r="A102" s="45">
        <v>43753</v>
      </c>
      <c r="B102" s="44"/>
      <c r="C102" s="44"/>
      <c r="D102" s="44"/>
      <c r="E102" s="44"/>
      <c r="F102" s="44"/>
    </row>
    <row r="103" spans="1:7">
      <c r="A103" s="44" t="s">
        <v>96</v>
      </c>
      <c r="B103" s="44"/>
      <c r="C103" s="44"/>
      <c r="D103" s="44"/>
      <c r="E103" s="44"/>
      <c r="F103" s="44"/>
    </row>
    <row r="104" spans="1:7">
      <c r="A104" s="44"/>
      <c r="B104" s="44"/>
      <c r="C104" s="44"/>
      <c r="D104" s="44"/>
      <c r="E104" s="44"/>
      <c r="F104" s="44"/>
    </row>
    <row r="105" spans="1:7">
      <c r="A105" s="44"/>
      <c r="B105" s="44"/>
      <c r="C105" s="44"/>
      <c r="D105" s="44"/>
      <c r="E105" s="44"/>
      <c r="F105" s="44"/>
    </row>
    <row r="106" spans="1:7">
      <c r="A106" s="44"/>
      <c r="B106" s="44"/>
      <c r="C106" s="44"/>
      <c r="D106" s="44"/>
      <c r="E106" s="44"/>
      <c r="F106" s="44"/>
    </row>
    <row r="107" spans="1:7">
      <c r="A107" s="44"/>
      <c r="B107" s="44"/>
      <c r="C107" s="44"/>
      <c r="D107" s="44"/>
      <c r="E107" s="44"/>
      <c r="F107" s="44"/>
    </row>
    <row r="108" spans="1:7">
      <c r="A108" s="44"/>
      <c r="B108" s="44"/>
      <c r="C108" s="44"/>
      <c r="D108" s="44"/>
      <c r="E108" s="44"/>
      <c r="F108" s="44"/>
    </row>
    <row r="109" spans="1:7">
      <c r="A109" s="44"/>
      <c r="B109" s="44"/>
      <c r="C109" s="44"/>
      <c r="D109" s="44"/>
      <c r="E109" s="44"/>
      <c r="F109" s="44"/>
    </row>
    <row r="110" spans="1:7">
      <c r="A110" s="44"/>
      <c r="B110" s="44"/>
      <c r="C110" s="44"/>
      <c r="D110" s="44"/>
      <c r="E110" s="44"/>
      <c r="F110" s="44"/>
    </row>
    <row r="111" spans="1:7">
      <c r="A111" s="44"/>
      <c r="B111" s="44"/>
      <c r="C111" s="44"/>
      <c r="D111" s="44"/>
      <c r="E111" s="44"/>
      <c r="F111" s="44"/>
    </row>
    <row r="112" spans="1:7">
      <c r="A112" s="44"/>
      <c r="B112" s="44"/>
      <c r="C112" s="44"/>
      <c r="D112" s="44"/>
      <c r="E112" s="44"/>
      <c r="F112" s="44"/>
    </row>
    <row r="113" spans="1:6">
      <c r="A113" s="44"/>
      <c r="B113" s="44"/>
      <c r="C113" s="44"/>
      <c r="D113" s="44"/>
      <c r="E113" s="44"/>
      <c r="F113" s="44"/>
    </row>
    <row r="114" spans="1:6">
      <c r="A114" s="44"/>
      <c r="B114" s="44"/>
      <c r="C114" s="44"/>
      <c r="D114" s="44"/>
      <c r="E114" s="44"/>
      <c r="F114" s="44"/>
    </row>
    <row r="115" spans="1:6">
      <c r="A115" s="44"/>
      <c r="B115" s="44"/>
      <c r="C115" s="44"/>
      <c r="D115" s="44"/>
      <c r="E115" s="44"/>
      <c r="F115" s="44"/>
    </row>
  </sheetData>
  <mergeCells count="2">
    <mergeCell ref="A1:F1"/>
    <mergeCell ref="A2:F2"/>
  </mergeCells>
  <pageMargins left="0.70866141732283472" right="0" top="0" bottom="0" header="0.31496062992125984" footer="0.31496062992125984"/>
  <pageSetup paperSize="9" scale="6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ожид 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2019-11-16T09:38:10Z</dcterms:modified>
</cp:coreProperties>
</file>