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ходы 2021-2023" sheetId="7" r:id="rId1"/>
  </sheets>
  <calcPr calcId="125725"/>
</workbook>
</file>

<file path=xl/calcChain.xml><?xml version="1.0" encoding="utf-8"?>
<calcChain xmlns="http://schemas.openxmlformats.org/spreadsheetml/2006/main">
  <c r="J31" i="7"/>
  <c r="J37"/>
  <c r="J38"/>
  <c r="H31"/>
  <c r="H36"/>
  <c r="H37"/>
  <c r="H38"/>
  <c r="H40"/>
  <c r="H41"/>
  <c r="F31"/>
  <c r="F37"/>
  <c r="F38"/>
  <c r="F40"/>
  <c r="F41"/>
  <c r="F43"/>
  <c r="B7"/>
  <c r="C39"/>
  <c r="C34" s="1"/>
  <c r="C33" s="1"/>
  <c r="D39"/>
  <c r="D34" s="1"/>
  <c r="D33" s="1"/>
  <c r="E39"/>
  <c r="E34" s="1"/>
  <c r="E33" s="1"/>
  <c r="G39"/>
  <c r="G34" s="1"/>
  <c r="G33" s="1"/>
  <c r="H33" s="1"/>
  <c r="I39"/>
  <c r="I34" s="1"/>
  <c r="I33" s="1"/>
  <c r="J33" s="1"/>
  <c r="B39"/>
  <c r="B34" s="1"/>
  <c r="B33" s="1"/>
  <c r="F33" l="1"/>
  <c r="F39"/>
  <c r="H39"/>
  <c r="H34"/>
  <c r="J34"/>
  <c r="F34"/>
  <c r="J30"/>
  <c r="H30"/>
  <c r="F30"/>
  <c r="J29"/>
  <c r="H29"/>
  <c r="F29"/>
  <c r="J28"/>
  <c r="H28"/>
  <c r="F28"/>
  <c r="J27"/>
  <c r="H27"/>
  <c r="F27"/>
  <c r="I26"/>
  <c r="G26"/>
  <c r="E26"/>
  <c r="D26"/>
  <c r="C26"/>
  <c r="B26"/>
  <c r="J24"/>
  <c r="H24"/>
  <c r="F24"/>
  <c r="F23"/>
  <c r="J22"/>
  <c r="H22"/>
  <c r="F22"/>
  <c r="J21"/>
  <c r="H21"/>
  <c r="F21"/>
  <c r="I20"/>
  <c r="G20"/>
  <c r="E20"/>
  <c r="D20"/>
  <c r="D19" s="1"/>
  <c r="C20"/>
  <c r="C19" s="1"/>
  <c r="B20"/>
  <c r="B19" s="1"/>
  <c r="J17"/>
  <c r="H17"/>
  <c r="F17"/>
  <c r="H16"/>
  <c r="F16"/>
  <c r="J15"/>
  <c r="H15"/>
  <c r="F15"/>
  <c r="H14"/>
  <c r="F14"/>
  <c r="J13"/>
  <c r="H13"/>
  <c r="F13"/>
  <c r="J12"/>
  <c r="H12"/>
  <c r="F12"/>
  <c r="J8"/>
  <c r="H8"/>
  <c r="F8"/>
  <c r="I7"/>
  <c r="G7"/>
  <c r="E7"/>
  <c r="D7"/>
  <c r="C7"/>
  <c r="C32" s="1"/>
  <c r="C44" s="1"/>
  <c r="H20" l="1"/>
  <c r="D32"/>
  <c r="D44" s="1"/>
  <c r="J26"/>
  <c r="F20"/>
  <c r="J20"/>
  <c r="H26"/>
  <c r="B32"/>
  <c r="B44" s="1"/>
  <c r="F26"/>
  <c r="F7"/>
  <c r="H7"/>
  <c r="J7"/>
  <c r="E19"/>
  <c r="F19" s="1"/>
  <c r="G19"/>
  <c r="G32" s="1"/>
  <c r="I19"/>
  <c r="I32" s="1"/>
  <c r="G44" l="1"/>
  <c r="I44"/>
  <c r="J32"/>
  <c r="E32"/>
  <c r="J19"/>
  <c r="H19"/>
  <c r="J44" l="1"/>
  <c r="F32"/>
  <c r="E44"/>
  <c r="F44" s="1"/>
  <c r="H32"/>
  <c r="H44"/>
</calcChain>
</file>

<file path=xl/sharedStrings.xml><?xml version="1.0" encoding="utf-8"?>
<sst xmlns="http://schemas.openxmlformats.org/spreadsheetml/2006/main" count="58" uniqueCount="56">
  <si>
    <t>тыс.рублей</t>
  </si>
  <si>
    <t>Наименование показателей</t>
  </si>
  <si>
    <t>Доходы</t>
  </si>
  <si>
    <t>Налоговые доходы</t>
  </si>
  <si>
    <t xml:space="preserve">Налог на доходы физических лиц </t>
  </si>
  <si>
    <t>Акцизы на нефтепродукты</t>
  </si>
  <si>
    <t xml:space="preserve">Налог, взимаемый в связи с применением патентной системы налогообложения  </t>
  </si>
  <si>
    <t xml:space="preserve">Налог, взимаемый в связи с применением упрощенной системы налогообложения  </t>
  </si>
  <si>
    <t>Налог на вмененный доход</t>
  </si>
  <si>
    <t>Единый сельскохозяйственный налог</t>
  </si>
  <si>
    <t>Государственная пошлина</t>
  </si>
  <si>
    <t>Прочие налоговые доходы</t>
  </si>
  <si>
    <t>Неналоговые доходы</t>
  </si>
  <si>
    <t xml:space="preserve">Доходы от оказания платных услуг и компенсации затрат государства        </t>
  </si>
  <si>
    <t xml:space="preserve">Штрафы, санкции, возмещение ущерба  </t>
  </si>
  <si>
    <t>Прочие неналоговые доходы</t>
  </si>
  <si>
    <t>ИТОГО СОБСТВЕННЫХ ДОХОДОВ</t>
  </si>
  <si>
    <t>Доходы от продажи земельных участков</t>
  </si>
  <si>
    <t>Плата за увеличение площади земельных участков</t>
  </si>
  <si>
    <t>Справочно: Норматив отчислений от налога  на доходы физических лиц  (с тер ГП, с тер СП)</t>
  </si>
  <si>
    <t>ГП - 35%, СП- 43% доп.норм.-15%</t>
  </si>
  <si>
    <t>в том числе:</t>
  </si>
  <si>
    <t>Платежи при пользовании природными ресурсами</t>
  </si>
  <si>
    <t>2</t>
  </si>
  <si>
    <t>3</t>
  </si>
  <si>
    <t>по дополн.нормативу</t>
  </si>
  <si>
    <t xml:space="preserve">Доходы от использования имущества, находящегося в государственной и муниципальной собственности, в том числе:   </t>
  </si>
  <si>
    <t xml:space="preserve">Доходы от сдачи в аренду земельных участков </t>
  </si>
  <si>
    <t>Доходы от сдачи в аренду муниц.имущества</t>
  </si>
  <si>
    <t>Проценты, получ.от предост.кредитов</t>
  </si>
  <si>
    <t xml:space="preserve">Доходы от продажи материальных и нематериальных активов, в том числе:  </t>
  </si>
  <si>
    <t>Доходы от реализации имущества</t>
  </si>
  <si>
    <t>прогноз 2021 год</t>
  </si>
  <si>
    <t>в % к 2021 году</t>
  </si>
  <si>
    <t>Исполнение  2019 год</t>
  </si>
  <si>
    <t>Ожидаемое исполнение 2020 год</t>
  </si>
  <si>
    <t>прогноз 2022 год</t>
  </si>
  <si>
    <t>прогноз 2023год</t>
  </si>
  <si>
    <t>Уточн.план 2020 год</t>
  </si>
  <si>
    <t>в % к ожид.исп.2020г.</t>
  </si>
  <si>
    <t>в % к 2022 году</t>
  </si>
  <si>
    <t>ГП - 35%,         СП- 43% доп.норм.-15%</t>
  </si>
  <si>
    <t>ГП - 41%,         СП- 49% доп.норм.      21%</t>
  </si>
  <si>
    <t>ГП - 41%,         СП- 49% доп.норм.      19%</t>
  </si>
  <si>
    <t xml:space="preserve">Безвозмездные поступления </t>
  </si>
  <si>
    <t>Безвозмездные поступления от бюджетов других уровней</t>
  </si>
  <si>
    <t>Дотации</t>
  </si>
  <si>
    <t>Субсидии</t>
  </si>
  <si>
    <t>Субвенции</t>
  </si>
  <si>
    <t>Межбюджетные трансферты - всего</t>
  </si>
  <si>
    <t xml:space="preserve">Прочие межбюджетные трансферты </t>
  </si>
  <si>
    <t>Средства, передаваемые из бюджетов поселений в бюджет муниципального района на исполнение части полномочий по решению вопросов местного значения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</si>
  <si>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</si>
  <si>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</si>
  <si>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ВСЕГО ДОХОДОВ</t>
  </si>
  <si>
    <t>Доходы бюджета муниципального района на 2021-2023 годы в сравнении с 2019 годом и ожидаемым исполнением за 2020 год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</si>
</sst>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i/>
      <sz val="10"/>
      <name val="Arial Cyr"/>
      <charset val="204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164" fontId="3" fillId="0" borderId="2" xfId="0" applyNumberFormat="1" applyFont="1" applyFill="1" applyBorder="1" applyAlignment="1">
      <alignment horizontal="right" shrinkToFit="1"/>
    </xf>
    <xf numFmtId="164" fontId="3" fillId="0" borderId="3" xfId="1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3" fontId="4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2" xfId="0" applyNumberFormat="1" applyFont="1" applyBorder="1"/>
    <xf numFmtId="0" fontId="7" fillId="0" borderId="0" xfId="0" applyFont="1"/>
    <xf numFmtId="0" fontId="5" fillId="0" borderId="0" xfId="0" applyFont="1" applyFill="1"/>
    <xf numFmtId="0" fontId="0" fillId="0" borderId="0" xfId="0" applyFont="1"/>
    <xf numFmtId="0" fontId="2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0" fontId="7" fillId="0" borderId="2" xfId="0" applyFont="1" applyBorder="1"/>
    <xf numFmtId="165" fontId="2" fillId="0" borderId="2" xfId="0" applyNumberFormat="1" applyFont="1" applyBorder="1"/>
    <xf numFmtId="3" fontId="3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2" xfId="1" applyNumberFormat="1" applyFont="1" applyFill="1" applyBorder="1" applyAlignment="1" applyProtection="1">
      <alignment horizontal="right"/>
    </xf>
    <xf numFmtId="3" fontId="9" fillId="0" borderId="2" xfId="1" applyNumberFormat="1" applyFont="1" applyFill="1" applyBorder="1" applyAlignment="1" applyProtection="1">
      <alignment horizontal="left" vertical="center" wrapText="1"/>
      <protection locked="0"/>
    </xf>
    <xf numFmtId="3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9" fillId="0" borderId="2" xfId="1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Border="1"/>
    <xf numFmtId="0" fontId="10" fillId="0" borderId="0" xfId="0" applyFont="1"/>
    <xf numFmtId="9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2" xfId="0" applyNumberFormat="1" applyFont="1" applyFill="1" applyBorder="1" applyAlignment="1">
      <alignment horizontal="right" shrinkToFit="1"/>
    </xf>
    <xf numFmtId="0" fontId="11" fillId="0" borderId="2" xfId="0" applyFont="1" applyBorder="1"/>
    <xf numFmtId="0" fontId="11" fillId="0" borderId="2" xfId="0" applyFont="1" applyBorder="1" applyAlignment="1"/>
    <xf numFmtId="164" fontId="4" fillId="0" borderId="2" xfId="0" applyNumberFormat="1" applyFont="1" applyFill="1" applyBorder="1" applyAlignment="1">
      <alignment horizontal="right" shrinkToFit="1"/>
    </xf>
    <xf numFmtId="0" fontId="3" fillId="0" borderId="2" xfId="0" applyFont="1" applyBorder="1" applyAlignment="1"/>
    <xf numFmtId="164" fontId="2" fillId="0" borderId="2" xfId="1" applyNumberFormat="1" applyFont="1" applyFill="1" applyBorder="1" applyAlignment="1" applyProtection="1">
      <alignment horizontal="right" vertical="center"/>
      <protection locked="0"/>
    </xf>
    <xf numFmtId="164" fontId="2" fillId="0" borderId="2" xfId="0" applyNumberFormat="1" applyFont="1" applyBorder="1"/>
    <xf numFmtId="164" fontId="3" fillId="0" borderId="3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4" fillId="0" borderId="2" xfId="0" applyFont="1" applyBorder="1" applyAlignment="1"/>
    <xf numFmtId="164" fontId="3" fillId="0" borderId="2" xfId="0" applyNumberFormat="1" applyFont="1" applyBorder="1" applyAlignment="1">
      <alignment wrapText="1"/>
    </xf>
    <xf numFmtId="164" fontId="2" fillId="0" borderId="2" xfId="0" applyNumberFormat="1" applyFont="1" applyFill="1" applyBorder="1" applyAlignment="1">
      <alignment horizontal="right" shrinkToFit="1"/>
    </xf>
    <xf numFmtId="164" fontId="2" fillId="0" borderId="2" xfId="1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164" fontId="3" fillId="0" borderId="2" xfId="1" applyNumberFormat="1" applyFont="1" applyFill="1" applyBorder="1" applyAlignment="1" applyProtection="1">
      <alignment horizontal="right"/>
      <protection locked="0"/>
    </xf>
    <xf numFmtId="164" fontId="3" fillId="0" borderId="2" xfId="1" applyNumberFormat="1" applyFont="1" applyFill="1" applyBorder="1" applyAlignment="1" applyProtection="1">
      <alignment horizontal="right" vertical="center"/>
      <protection locked="0"/>
    </xf>
    <xf numFmtId="164" fontId="3" fillId="0" borderId="2" xfId="1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 applyProtection="1">
      <alignment horizontal="right"/>
      <protection locked="0"/>
    </xf>
    <xf numFmtId="164" fontId="13" fillId="0" borderId="2" xfId="0" applyNumberFormat="1" applyFont="1" applyFill="1" applyBorder="1" applyAlignment="1">
      <alignment wrapText="1"/>
    </xf>
    <xf numFmtId="0" fontId="14" fillId="0" borderId="0" xfId="0" applyFont="1"/>
    <xf numFmtId="164" fontId="15" fillId="0" borderId="2" xfId="0" applyNumberFormat="1" applyFont="1" applyBorder="1"/>
    <xf numFmtId="3" fontId="2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3" xfId="1" applyNumberFormat="1" applyFont="1" applyFill="1" applyBorder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/>
    <xf numFmtId="164" fontId="4" fillId="0" borderId="2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left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6" sqref="K16"/>
    </sheetView>
  </sheetViews>
  <sheetFormatPr defaultRowHeight="15"/>
  <cols>
    <col min="1" max="1" width="29.85546875" customWidth="1"/>
    <col min="2" max="3" width="13.5703125" customWidth="1"/>
    <col min="4" max="4" width="13.42578125" style="9" customWidth="1"/>
    <col min="5" max="5" width="10.7109375" style="9" customWidth="1"/>
    <col min="6" max="6" width="11.42578125" style="9" customWidth="1"/>
    <col min="7" max="7" width="10.42578125" style="9" customWidth="1"/>
    <col min="8" max="8" width="9.140625" style="9"/>
    <col min="9" max="9" width="10.7109375" style="9" customWidth="1"/>
    <col min="10" max="10" width="9.140625" style="9"/>
  </cols>
  <sheetData>
    <row r="1" spans="1:10" ht="30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.25" customHeight="1">
      <c r="A2" s="45"/>
      <c r="B2" s="61"/>
      <c r="C2" s="61"/>
      <c r="D2" s="61"/>
      <c r="E2" s="61"/>
      <c r="F2" s="61"/>
      <c r="G2" s="61"/>
      <c r="H2" s="45"/>
      <c r="I2" s="45"/>
      <c r="J2" s="45"/>
    </row>
    <row r="3" spans="1:10" s="11" customFormat="1">
      <c r="A3" s="62"/>
      <c r="B3" s="62"/>
      <c r="C3" s="62"/>
      <c r="D3" s="62"/>
      <c r="E3" s="9"/>
      <c r="F3" s="9"/>
      <c r="G3" s="9"/>
      <c r="H3" s="9"/>
      <c r="I3" s="10"/>
      <c r="J3" s="10" t="s">
        <v>0</v>
      </c>
    </row>
    <row r="4" spans="1:10" s="11" customFormat="1" ht="47.25">
      <c r="A4" s="3" t="s">
        <v>1</v>
      </c>
      <c r="B4" s="3" t="s">
        <v>34</v>
      </c>
      <c r="C4" s="3" t="s">
        <v>38</v>
      </c>
      <c r="D4" s="3" t="s">
        <v>35</v>
      </c>
      <c r="E4" s="12" t="s">
        <v>32</v>
      </c>
      <c r="F4" s="12" t="s">
        <v>39</v>
      </c>
      <c r="G4" s="12" t="s">
        <v>36</v>
      </c>
      <c r="H4" s="12" t="s">
        <v>33</v>
      </c>
      <c r="I4" s="12" t="s">
        <v>37</v>
      </c>
      <c r="J4" s="12" t="s">
        <v>40</v>
      </c>
    </row>
    <row r="5" spans="1:10">
      <c r="A5" s="13">
        <v>1</v>
      </c>
      <c r="B5" s="13" t="s">
        <v>23</v>
      </c>
      <c r="C5" s="13"/>
      <c r="D5" s="13" t="s">
        <v>24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ht="15.75">
      <c r="A6" s="15" t="s">
        <v>2</v>
      </c>
      <c r="B6" s="16"/>
      <c r="C6" s="16"/>
      <c r="D6" s="16"/>
      <c r="E6" s="17"/>
      <c r="F6" s="17"/>
      <c r="G6" s="17"/>
      <c r="H6" s="17"/>
      <c r="I6" s="17"/>
      <c r="J6" s="17"/>
    </row>
    <row r="7" spans="1:10" s="11" customFormat="1" ht="15.75">
      <c r="A7" s="56" t="s">
        <v>3</v>
      </c>
      <c r="B7" s="57">
        <f>B8+B12+B13+B15+B16+B17+B18+B14</f>
        <v>200049.1</v>
      </c>
      <c r="C7" s="57">
        <f>C8+C12+C13+C15+C16+C17+C18+C14</f>
        <v>218669.7</v>
      </c>
      <c r="D7" s="58">
        <f>D8+D12+D13+D15+D16+D17+D18+D14</f>
        <v>196799.55</v>
      </c>
      <c r="E7" s="58">
        <f>E8+E12+E13+E15+E16+E17+E18+E14</f>
        <v>232154.30000000002</v>
      </c>
      <c r="F7" s="18">
        <f>E7/D7*100</f>
        <v>117.96485307004005</v>
      </c>
      <c r="G7" s="58">
        <f>G8+G12+G13+G15+G16+G17+G18+G14</f>
        <v>239873.30000000002</v>
      </c>
      <c r="H7" s="58">
        <f>G7/E7*100</f>
        <v>103.32494379815493</v>
      </c>
      <c r="I7" s="58">
        <f>I8+I12+I13+I15+I16+I17+I18+I14</f>
        <v>239079</v>
      </c>
      <c r="J7" s="18">
        <f>I7/G7*100</f>
        <v>99.668866855961042</v>
      </c>
    </row>
    <row r="8" spans="1:10" s="11" customFormat="1" ht="31.5">
      <c r="A8" s="19" t="s">
        <v>4</v>
      </c>
      <c r="B8" s="5">
        <v>163707.29999999999</v>
      </c>
      <c r="C8" s="44">
        <v>185905.1</v>
      </c>
      <c r="D8" s="2">
        <v>163111.44999999998</v>
      </c>
      <c r="E8" s="20">
        <v>197703</v>
      </c>
      <c r="F8" s="21">
        <f>E8/D8*100</f>
        <v>121.20730948072622</v>
      </c>
      <c r="G8" s="20">
        <v>205045</v>
      </c>
      <c r="H8" s="22">
        <f>G8/E8*100</f>
        <v>103.71365128500831</v>
      </c>
      <c r="I8" s="20">
        <v>202872</v>
      </c>
      <c r="J8" s="21">
        <f>I8/G8*100</f>
        <v>98.940232631861306</v>
      </c>
    </row>
    <row r="9" spans="1:10" s="28" customFormat="1" ht="48">
      <c r="A9" s="23" t="s">
        <v>19</v>
      </c>
      <c r="B9" s="24" t="s">
        <v>20</v>
      </c>
      <c r="C9" s="24"/>
      <c r="D9" s="24" t="s">
        <v>41</v>
      </c>
      <c r="E9" s="24" t="s">
        <v>42</v>
      </c>
      <c r="F9" s="25"/>
      <c r="G9" s="24" t="s">
        <v>42</v>
      </c>
      <c r="H9" s="26"/>
      <c r="I9" s="24" t="s">
        <v>43</v>
      </c>
      <c r="J9" s="27"/>
    </row>
    <row r="10" spans="1:10" s="28" customFormat="1" ht="21" customHeight="1">
      <c r="A10" s="23" t="s">
        <v>21</v>
      </c>
      <c r="B10" s="29"/>
      <c r="C10" s="29"/>
      <c r="D10" s="30"/>
      <c r="E10" s="31"/>
      <c r="F10" s="31"/>
      <c r="G10" s="31"/>
      <c r="H10" s="32"/>
      <c r="I10" s="31"/>
      <c r="J10" s="27"/>
    </row>
    <row r="11" spans="1:10" s="11" customFormat="1" ht="22.5" customHeight="1">
      <c r="A11" s="7" t="s">
        <v>25</v>
      </c>
      <c r="B11" s="8">
        <v>67394</v>
      </c>
      <c r="C11" s="8">
        <v>76807.5</v>
      </c>
      <c r="D11" s="33">
        <v>67910.3</v>
      </c>
      <c r="E11" s="20">
        <v>98755.7</v>
      </c>
      <c r="F11" s="27"/>
      <c r="G11" s="20">
        <v>102410.5</v>
      </c>
      <c r="H11" s="34"/>
      <c r="I11" s="20">
        <v>96240.2</v>
      </c>
      <c r="J11" s="27"/>
    </row>
    <row r="12" spans="1:10" s="11" customFormat="1" ht="15.75">
      <c r="A12" s="19" t="s">
        <v>5</v>
      </c>
      <c r="B12" s="5">
        <v>4794.6000000000004</v>
      </c>
      <c r="C12" s="5">
        <v>5014</v>
      </c>
      <c r="D12" s="1">
        <v>4458</v>
      </c>
      <c r="E12" s="47">
        <v>5128.6000000000004</v>
      </c>
      <c r="F12" s="21">
        <f>E12/D12*100</f>
        <v>115.04262000897265</v>
      </c>
      <c r="G12" s="20">
        <v>5358.7</v>
      </c>
      <c r="H12" s="22">
        <f>G12/E12*100</f>
        <v>104.48660453145106</v>
      </c>
      <c r="I12" s="20">
        <v>5457.8</v>
      </c>
      <c r="J12" s="21">
        <f>I12/G12*100</f>
        <v>101.84932912833338</v>
      </c>
    </row>
    <row r="13" spans="1:10" s="11" customFormat="1" ht="47.25">
      <c r="A13" s="19" t="s">
        <v>7</v>
      </c>
      <c r="B13" s="2">
        <v>17730</v>
      </c>
      <c r="C13" s="46">
        <v>18598.7</v>
      </c>
      <c r="D13" s="1">
        <v>18680</v>
      </c>
      <c r="E13" s="46">
        <v>23713</v>
      </c>
      <c r="F13" s="21">
        <f t="shared" ref="F13:F44" si="0">E13/D13*100</f>
        <v>126.94325481798717</v>
      </c>
      <c r="G13" s="20">
        <v>25226</v>
      </c>
      <c r="H13" s="22">
        <f t="shared" ref="H13:H44" si="1">G13/E13*100</f>
        <v>106.3804664108295</v>
      </c>
      <c r="I13" s="20">
        <v>26431</v>
      </c>
      <c r="J13" s="21">
        <f t="shared" ref="J13:J44" si="2">I13/G13*100</f>
        <v>104.77681756917465</v>
      </c>
    </row>
    <row r="14" spans="1:10" s="11" customFormat="1" ht="15.75">
      <c r="A14" s="19" t="s">
        <v>8</v>
      </c>
      <c r="B14" s="2">
        <v>9644.2000000000007</v>
      </c>
      <c r="C14" s="46">
        <v>6000</v>
      </c>
      <c r="D14" s="1">
        <v>6717</v>
      </c>
      <c r="E14" s="47">
        <v>1448</v>
      </c>
      <c r="F14" s="21">
        <f t="shared" si="0"/>
        <v>21.557242816733659</v>
      </c>
      <c r="G14" s="20">
        <v>0</v>
      </c>
      <c r="H14" s="22">
        <f t="shared" si="1"/>
        <v>0</v>
      </c>
      <c r="I14" s="20">
        <v>0</v>
      </c>
      <c r="J14" s="21"/>
    </row>
    <row r="15" spans="1:10" s="11" customFormat="1" ht="31.5">
      <c r="A15" s="19" t="s">
        <v>9</v>
      </c>
      <c r="B15" s="2">
        <v>65.5</v>
      </c>
      <c r="C15" s="46">
        <v>68.900000000000006</v>
      </c>
      <c r="D15" s="1">
        <v>65</v>
      </c>
      <c r="E15" s="46">
        <v>65.7</v>
      </c>
      <c r="F15" s="21">
        <f t="shared" si="0"/>
        <v>101.07692307692308</v>
      </c>
      <c r="G15" s="20">
        <v>72.599999999999994</v>
      </c>
      <c r="H15" s="22">
        <f t="shared" si="1"/>
        <v>110.50228310502281</v>
      </c>
      <c r="I15" s="20">
        <v>70.2</v>
      </c>
      <c r="J15" s="21">
        <f t="shared" si="2"/>
        <v>96.694214876033072</v>
      </c>
    </row>
    <row r="16" spans="1:10" s="11" customFormat="1" ht="47.25">
      <c r="A16" s="19" t="s">
        <v>6</v>
      </c>
      <c r="B16" s="2">
        <v>334.8</v>
      </c>
      <c r="C16" s="46">
        <v>260</v>
      </c>
      <c r="D16" s="1">
        <v>58</v>
      </c>
      <c r="E16" s="20">
        <v>324</v>
      </c>
      <c r="F16" s="21">
        <f t="shared" si="0"/>
        <v>558.62068965517244</v>
      </c>
      <c r="G16" s="20">
        <v>337</v>
      </c>
      <c r="H16" s="22">
        <f>G16/E16*100</f>
        <v>104.01234567901234</v>
      </c>
      <c r="I16" s="20">
        <v>350</v>
      </c>
      <c r="J16" s="27">
        <v>107.5</v>
      </c>
    </row>
    <row r="17" spans="1:10" s="11" customFormat="1" ht="15.75">
      <c r="A17" s="19" t="s">
        <v>10</v>
      </c>
      <c r="B17" s="6">
        <v>3772.5</v>
      </c>
      <c r="C17" s="47">
        <v>2823</v>
      </c>
      <c r="D17" s="1">
        <v>3710</v>
      </c>
      <c r="E17" s="20">
        <v>3772</v>
      </c>
      <c r="F17" s="21">
        <f t="shared" si="0"/>
        <v>101.6711590296496</v>
      </c>
      <c r="G17" s="20">
        <v>3834</v>
      </c>
      <c r="H17" s="22">
        <f t="shared" si="1"/>
        <v>101.64369034994698</v>
      </c>
      <c r="I17" s="20">
        <v>3898</v>
      </c>
      <c r="J17" s="21">
        <f t="shared" si="2"/>
        <v>101.66927490871154</v>
      </c>
    </row>
    <row r="18" spans="1:10" s="11" customFormat="1" ht="15.75">
      <c r="A18" s="19" t="s">
        <v>11</v>
      </c>
      <c r="B18" s="37">
        <v>0.2</v>
      </c>
      <c r="C18" s="48">
        <v>0</v>
      </c>
      <c r="D18" s="1">
        <v>0.1</v>
      </c>
      <c r="E18" s="20">
        <v>0</v>
      </c>
      <c r="F18" s="27">
        <v>0</v>
      </c>
      <c r="G18" s="20">
        <v>0</v>
      </c>
      <c r="H18" s="27">
        <v>0</v>
      </c>
      <c r="I18" s="20">
        <v>0</v>
      </c>
      <c r="J18" s="27">
        <v>0</v>
      </c>
    </row>
    <row r="19" spans="1:10" s="54" customFormat="1" ht="15.75">
      <c r="A19" s="56" t="s">
        <v>12</v>
      </c>
      <c r="B19" s="35">
        <f>B20+B24+B25+B26+B30+B31</f>
        <v>12610.199999999999</v>
      </c>
      <c r="C19" s="35">
        <f>C20+C24+C25+C26+C30+C31</f>
        <v>14515.1</v>
      </c>
      <c r="D19" s="35">
        <f>D20+D24+D25+D26+D30+D31</f>
        <v>11426.6</v>
      </c>
      <c r="E19" s="35">
        <f>E20+E24+E25+E26+E30+E31</f>
        <v>15575.099999999999</v>
      </c>
      <c r="F19" s="18">
        <f t="shared" si="0"/>
        <v>136.30563772250713</v>
      </c>
      <c r="G19" s="35">
        <f>G20+G24+G25+G26+G30+G31</f>
        <v>10947.099999999999</v>
      </c>
      <c r="H19" s="58">
        <f t="shared" si="1"/>
        <v>70.285905066420113</v>
      </c>
      <c r="I19" s="35">
        <f>I20+I24+I25+I26+I30+I31</f>
        <v>9896.1</v>
      </c>
      <c r="J19" s="18">
        <f t="shared" si="2"/>
        <v>90.399283828593894</v>
      </c>
    </row>
    <row r="20" spans="1:10" s="11" customFormat="1" ht="78.75">
      <c r="A20" s="19" t="s">
        <v>26</v>
      </c>
      <c r="B20" s="2">
        <f>B21+B22+B23</f>
        <v>6666.6</v>
      </c>
      <c r="C20" s="46">
        <f>C21+C22+C23</f>
        <v>6240.7</v>
      </c>
      <c r="D20" s="1">
        <f>D21+D22+D23</f>
        <v>4910.1000000000004</v>
      </c>
      <c r="E20" s="59">
        <f>E21+E22</f>
        <v>5210</v>
      </c>
      <c r="F20" s="21">
        <f t="shared" si="0"/>
        <v>106.10781857803302</v>
      </c>
      <c r="G20" s="20">
        <f>G21+G22</f>
        <v>5120</v>
      </c>
      <c r="H20" s="22">
        <f t="shared" si="1"/>
        <v>98.272552783109404</v>
      </c>
      <c r="I20" s="20">
        <f>I21+I22</f>
        <v>4965</v>
      </c>
      <c r="J20" s="21">
        <f t="shared" si="2"/>
        <v>96.97265625</v>
      </c>
    </row>
    <row r="21" spans="1:10" s="39" customFormat="1" ht="31.5">
      <c r="A21" s="7" t="s">
        <v>27</v>
      </c>
      <c r="B21" s="38">
        <v>3961.8</v>
      </c>
      <c r="C21" s="38">
        <v>4240</v>
      </c>
      <c r="D21" s="33">
        <v>2909</v>
      </c>
      <c r="E21" s="60">
        <v>3210</v>
      </c>
      <c r="F21" s="21">
        <f t="shared" si="0"/>
        <v>110.34719834994844</v>
      </c>
      <c r="G21" s="8">
        <v>3120</v>
      </c>
      <c r="H21" s="22">
        <f t="shared" si="1"/>
        <v>97.196261682242991</v>
      </c>
      <c r="I21" s="8">
        <v>2965</v>
      </c>
      <c r="J21" s="21">
        <f t="shared" si="2"/>
        <v>95.03205128205127</v>
      </c>
    </row>
    <row r="22" spans="1:10" s="39" customFormat="1" ht="31.5">
      <c r="A22" s="7" t="s">
        <v>28</v>
      </c>
      <c r="B22" s="38">
        <v>2703.2</v>
      </c>
      <c r="C22" s="38">
        <v>2000.7</v>
      </c>
      <c r="D22" s="33">
        <v>2000</v>
      </c>
      <c r="E22" s="60">
        <v>2000</v>
      </c>
      <c r="F22" s="21">
        <f t="shared" si="0"/>
        <v>100</v>
      </c>
      <c r="G22" s="8">
        <v>2000</v>
      </c>
      <c r="H22" s="22">
        <f t="shared" si="1"/>
        <v>100</v>
      </c>
      <c r="I22" s="8">
        <v>2000</v>
      </c>
      <c r="J22" s="21">
        <f t="shared" si="2"/>
        <v>100</v>
      </c>
    </row>
    <row r="23" spans="1:10" s="39" customFormat="1" ht="31.5">
      <c r="A23" s="7" t="s">
        <v>29</v>
      </c>
      <c r="B23" s="38">
        <v>1.6</v>
      </c>
      <c r="C23" s="38">
        <v>0</v>
      </c>
      <c r="D23" s="33">
        <v>1.1000000000000001</v>
      </c>
      <c r="E23" s="59">
        <v>0</v>
      </c>
      <c r="F23" s="21">
        <f t="shared" si="0"/>
        <v>0</v>
      </c>
      <c r="G23" s="8">
        <v>0</v>
      </c>
      <c r="H23" s="40">
        <v>0</v>
      </c>
      <c r="I23" s="8">
        <v>0</v>
      </c>
      <c r="J23" s="27">
        <v>0</v>
      </c>
    </row>
    <row r="24" spans="1:10" s="11" customFormat="1" ht="31.5">
      <c r="A24" s="19" t="s">
        <v>22</v>
      </c>
      <c r="B24" s="2">
        <v>971.4</v>
      </c>
      <c r="C24" s="2">
        <v>1218</v>
      </c>
      <c r="D24" s="41">
        <v>1370</v>
      </c>
      <c r="E24" s="59">
        <v>1512.3</v>
      </c>
      <c r="F24" s="21">
        <f t="shared" si="0"/>
        <v>110.38686131386861</v>
      </c>
      <c r="G24" s="20">
        <v>1572.8</v>
      </c>
      <c r="H24" s="22">
        <f t="shared" si="1"/>
        <v>104.00052899556967</v>
      </c>
      <c r="I24" s="20">
        <v>1635.7</v>
      </c>
      <c r="J24" s="21">
        <f t="shared" si="2"/>
        <v>103.99923702950153</v>
      </c>
    </row>
    <row r="25" spans="1:10" s="11" customFormat="1" ht="48" customHeight="1">
      <c r="A25" s="19" t="s">
        <v>13</v>
      </c>
      <c r="B25" s="2">
        <v>0</v>
      </c>
      <c r="C25" s="2">
        <v>0</v>
      </c>
      <c r="D25" s="1">
        <v>21</v>
      </c>
      <c r="E25" s="59">
        <v>0</v>
      </c>
      <c r="F25" s="27">
        <v>0</v>
      </c>
      <c r="G25" s="20">
        <v>0</v>
      </c>
      <c r="H25" s="34">
        <v>0</v>
      </c>
      <c r="I25" s="20">
        <v>0</v>
      </c>
      <c r="J25" s="27">
        <v>0</v>
      </c>
    </row>
    <row r="26" spans="1:10" s="11" customFormat="1" ht="63">
      <c r="A26" s="19" t="s">
        <v>30</v>
      </c>
      <c r="B26" s="2">
        <f>B27+B28+B29</f>
        <v>1520.3999999999999</v>
      </c>
      <c r="C26" s="2">
        <f>C27+C28+C29</f>
        <v>6680</v>
      </c>
      <c r="D26" s="2">
        <f t="shared" ref="D26:E26" si="3">D27+D28+D29</f>
        <v>3073</v>
      </c>
      <c r="E26" s="2">
        <f t="shared" si="3"/>
        <v>6620</v>
      </c>
      <c r="F26" s="21">
        <f t="shared" si="0"/>
        <v>215.42466644972339</v>
      </c>
      <c r="G26" s="20">
        <f>G27+G28+G29</f>
        <v>2052.5</v>
      </c>
      <c r="H26" s="22">
        <f t="shared" si="1"/>
        <v>31.004531722054381</v>
      </c>
      <c r="I26" s="20">
        <f>I27+I28+I29</f>
        <v>1990</v>
      </c>
      <c r="J26" s="21">
        <f t="shared" si="2"/>
        <v>96.954933008526183</v>
      </c>
    </row>
    <row r="27" spans="1:10" s="39" customFormat="1" ht="31.5">
      <c r="A27" s="7" t="s">
        <v>31</v>
      </c>
      <c r="B27" s="52">
        <v>0</v>
      </c>
      <c r="C27" s="52">
        <v>5500</v>
      </c>
      <c r="D27" s="33">
        <v>500</v>
      </c>
      <c r="E27" s="60">
        <v>4325</v>
      </c>
      <c r="F27" s="21">
        <f t="shared" si="0"/>
        <v>865</v>
      </c>
      <c r="G27" s="8">
        <v>1000</v>
      </c>
      <c r="H27" s="22">
        <f t="shared" si="1"/>
        <v>23.121387283236995</v>
      </c>
      <c r="I27" s="8">
        <v>1000</v>
      </c>
      <c r="J27" s="21">
        <f t="shared" si="2"/>
        <v>100</v>
      </c>
    </row>
    <row r="28" spans="1:10" s="39" customFormat="1" ht="31.5">
      <c r="A28" s="7" t="s">
        <v>17</v>
      </c>
      <c r="B28" s="52">
        <v>1286.5999999999999</v>
      </c>
      <c r="C28" s="52">
        <v>1140</v>
      </c>
      <c r="D28" s="33">
        <v>2200</v>
      </c>
      <c r="E28" s="60">
        <v>2000</v>
      </c>
      <c r="F28" s="21">
        <f t="shared" si="0"/>
        <v>90.909090909090907</v>
      </c>
      <c r="G28" s="8">
        <v>777.5</v>
      </c>
      <c r="H28" s="22">
        <f t="shared" si="1"/>
        <v>38.875</v>
      </c>
      <c r="I28" s="8">
        <v>735</v>
      </c>
      <c r="J28" s="21">
        <f t="shared" si="2"/>
        <v>94.533762057877809</v>
      </c>
    </row>
    <row r="29" spans="1:10" s="39" customFormat="1" ht="29.25" customHeight="1">
      <c r="A29" s="53" t="s">
        <v>18</v>
      </c>
      <c r="B29" s="52">
        <v>233.8</v>
      </c>
      <c r="C29" s="52">
        <v>40</v>
      </c>
      <c r="D29" s="33">
        <v>373</v>
      </c>
      <c r="E29" s="60">
        <v>295</v>
      </c>
      <c r="F29" s="21">
        <f t="shared" si="0"/>
        <v>79.088471849865954</v>
      </c>
      <c r="G29" s="8">
        <v>275</v>
      </c>
      <c r="H29" s="22">
        <f t="shared" si="1"/>
        <v>93.220338983050837</v>
      </c>
      <c r="I29" s="8">
        <v>255</v>
      </c>
      <c r="J29" s="21">
        <f t="shared" si="2"/>
        <v>92.72727272727272</v>
      </c>
    </row>
    <row r="30" spans="1:10" s="11" customFormat="1" ht="31.5">
      <c r="A30" s="19" t="s">
        <v>14</v>
      </c>
      <c r="B30" s="5">
        <v>3385.2</v>
      </c>
      <c r="C30" s="5">
        <v>376.4</v>
      </c>
      <c r="D30" s="1">
        <v>2004.5</v>
      </c>
      <c r="E30" s="59">
        <v>2182.8000000000002</v>
      </c>
      <c r="F30" s="21">
        <f t="shared" si="0"/>
        <v>108.89498628086807</v>
      </c>
      <c r="G30" s="59">
        <v>2151.8000000000002</v>
      </c>
      <c r="H30" s="22">
        <f t="shared" si="1"/>
        <v>98.579805754077327</v>
      </c>
      <c r="I30" s="59">
        <v>1255.4000000000001</v>
      </c>
      <c r="J30" s="21">
        <f t="shared" si="2"/>
        <v>58.341853332094061</v>
      </c>
    </row>
    <row r="31" spans="1:10" s="11" customFormat="1" ht="15.75">
      <c r="A31" s="19" t="s">
        <v>15</v>
      </c>
      <c r="B31" s="5">
        <v>66.599999999999994</v>
      </c>
      <c r="C31" s="5">
        <v>0</v>
      </c>
      <c r="D31" s="1">
        <v>48</v>
      </c>
      <c r="E31" s="59">
        <v>50</v>
      </c>
      <c r="F31" s="21">
        <f t="shared" si="0"/>
        <v>104.16666666666667</v>
      </c>
      <c r="G31" s="20">
        <v>50</v>
      </c>
      <c r="H31" s="22">
        <f t="shared" si="1"/>
        <v>100</v>
      </c>
      <c r="I31" s="20">
        <v>50</v>
      </c>
      <c r="J31" s="21">
        <f t="shared" si="2"/>
        <v>100</v>
      </c>
    </row>
    <row r="32" spans="1:10" s="54" customFormat="1" ht="31.5">
      <c r="A32" s="4" t="s">
        <v>16</v>
      </c>
      <c r="B32" s="42">
        <f>B7+B19</f>
        <v>212659.30000000002</v>
      </c>
      <c r="C32" s="42">
        <f t="shared" ref="C32:I32" si="4">C7+C19</f>
        <v>233184.80000000002</v>
      </c>
      <c r="D32" s="42">
        <f t="shared" si="4"/>
        <v>208226.15</v>
      </c>
      <c r="E32" s="42">
        <f t="shared" si="4"/>
        <v>247729.40000000002</v>
      </c>
      <c r="F32" s="18">
        <f t="shared" si="0"/>
        <v>118.97132036490135</v>
      </c>
      <c r="G32" s="42">
        <f t="shared" si="4"/>
        <v>250820.40000000002</v>
      </c>
      <c r="H32" s="43">
        <f t="shared" si="1"/>
        <v>101.2477324047933</v>
      </c>
      <c r="I32" s="42">
        <f t="shared" si="4"/>
        <v>248975.1</v>
      </c>
      <c r="J32" s="18">
        <f t="shared" si="2"/>
        <v>99.264294291851854</v>
      </c>
    </row>
    <row r="33" spans="1:10" s="54" customFormat="1" ht="31.5">
      <c r="A33" s="49" t="s">
        <v>44</v>
      </c>
      <c r="B33" s="51">
        <f>B34+B42+B43</f>
        <v>380864.00000000006</v>
      </c>
      <c r="C33" s="51">
        <f t="shared" ref="C33:I33" si="5">C34+C42+C43</f>
        <v>390131.6</v>
      </c>
      <c r="D33" s="51">
        <f t="shared" si="5"/>
        <v>390131.6</v>
      </c>
      <c r="E33" s="51">
        <f t="shared" si="5"/>
        <v>285610.80000000005</v>
      </c>
      <c r="F33" s="18">
        <f t="shared" si="0"/>
        <v>73.208835172541797</v>
      </c>
      <c r="G33" s="51">
        <f t="shared" si="5"/>
        <v>211922</v>
      </c>
      <c r="H33" s="43">
        <f t="shared" si="1"/>
        <v>74.199575086096175</v>
      </c>
      <c r="I33" s="51">
        <f t="shared" si="5"/>
        <v>211523.6</v>
      </c>
      <c r="J33" s="18">
        <f t="shared" si="2"/>
        <v>99.812006304206264</v>
      </c>
    </row>
    <row r="34" spans="1:10" s="54" customFormat="1" ht="47.25">
      <c r="A34" s="49" t="s">
        <v>45</v>
      </c>
      <c r="B34" s="51">
        <f>B36+B37+B38+B39</f>
        <v>400535.10000000003</v>
      </c>
      <c r="C34" s="51">
        <f t="shared" ref="C34:I34" si="6">C36+C37+C38+C39</f>
        <v>390430.5</v>
      </c>
      <c r="D34" s="51">
        <f t="shared" si="6"/>
        <v>390430.5</v>
      </c>
      <c r="E34" s="51">
        <f t="shared" si="6"/>
        <v>285610.80000000005</v>
      </c>
      <c r="F34" s="18">
        <f t="shared" si="0"/>
        <v>73.152789036717166</v>
      </c>
      <c r="G34" s="51">
        <f t="shared" si="6"/>
        <v>211922</v>
      </c>
      <c r="H34" s="43">
        <f t="shared" si="1"/>
        <v>74.199575086096175</v>
      </c>
      <c r="I34" s="51">
        <f t="shared" si="6"/>
        <v>211523.6</v>
      </c>
      <c r="J34" s="18">
        <f t="shared" si="2"/>
        <v>99.812006304206264</v>
      </c>
    </row>
    <row r="35" spans="1:10" ht="15.75">
      <c r="A35" s="50" t="s">
        <v>21</v>
      </c>
      <c r="B35" s="5"/>
      <c r="C35" s="5"/>
      <c r="D35" s="5"/>
      <c r="E35" s="17"/>
      <c r="F35" s="21"/>
      <c r="G35" s="17"/>
      <c r="H35" s="22"/>
      <c r="I35" s="17"/>
      <c r="J35" s="21"/>
    </row>
    <row r="36" spans="1:10" s="11" customFormat="1" ht="15.75">
      <c r="A36" s="50" t="s">
        <v>46</v>
      </c>
      <c r="B36" s="5">
        <v>3318.1</v>
      </c>
      <c r="C36" s="5">
        <v>0</v>
      </c>
      <c r="D36" s="5">
        <v>0</v>
      </c>
      <c r="E36" s="20">
        <v>1446.3</v>
      </c>
      <c r="F36" s="21"/>
      <c r="G36" s="20">
        <v>0</v>
      </c>
      <c r="H36" s="22">
        <f t="shared" si="1"/>
        <v>0</v>
      </c>
      <c r="I36" s="20">
        <v>71.599999999999994</v>
      </c>
      <c r="J36" s="21"/>
    </row>
    <row r="37" spans="1:10" s="11" customFormat="1" ht="15.75">
      <c r="A37" s="50" t="s">
        <v>47</v>
      </c>
      <c r="B37" s="5">
        <v>52245.9</v>
      </c>
      <c r="C37" s="5">
        <v>73273.899999999994</v>
      </c>
      <c r="D37" s="5">
        <v>73273.899999999994</v>
      </c>
      <c r="E37" s="20">
        <v>53541.599999999999</v>
      </c>
      <c r="F37" s="21">
        <f t="shared" si="0"/>
        <v>73.070493040496004</v>
      </c>
      <c r="G37" s="20">
        <v>7335.5</v>
      </c>
      <c r="H37" s="22">
        <f t="shared" si="1"/>
        <v>13.700561806146997</v>
      </c>
      <c r="I37" s="20">
        <v>7326.6</v>
      </c>
      <c r="J37" s="21">
        <f t="shared" si="2"/>
        <v>99.878672210483259</v>
      </c>
    </row>
    <row r="38" spans="1:10" s="11" customFormat="1" ht="15.75">
      <c r="A38" s="50" t="s">
        <v>48</v>
      </c>
      <c r="B38" s="5">
        <v>219129.9</v>
      </c>
      <c r="C38" s="5">
        <v>227466</v>
      </c>
      <c r="D38" s="5">
        <v>227466</v>
      </c>
      <c r="E38" s="20">
        <v>227868.2</v>
      </c>
      <c r="F38" s="21">
        <f t="shared" si="0"/>
        <v>100.17681763428381</v>
      </c>
      <c r="G38" s="20">
        <v>204586.5</v>
      </c>
      <c r="H38" s="22">
        <f t="shared" si="1"/>
        <v>89.782821824194855</v>
      </c>
      <c r="I38" s="20">
        <v>204125.4</v>
      </c>
      <c r="J38" s="21">
        <f t="shared" si="2"/>
        <v>99.774618559875648</v>
      </c>
    </row>
    <row r="39" spans="1:10" s="11" customFormat="1" ht="31.5">
      <c r="A39" s="50" t="s">
        <v>49</v>
      </c>
      <c r="B39" s="5">
        <f t="shared" ref="B39:I39" si="7">B40+B41</f>
        <v>125841.2</v>
      </c>
      <c r="C39" s="5">
        <f t="shared" si="7"/>
        <v>89690.6</v>
      </c>
      <c r="D39" s="5">
        <f t="shared" si="7"/>
        <v>89690.6</v>
      </c>
      <c r="E39" s="5">
        <f t="shared" si="7"/>
        <v>2754.7</v>
      </c>
      <c r="F39" s="21">
        <f t="shared" si="0"/>
        <v>3.0713363496286119</v>
      </c>
      <c r="G39" s="5">
        <f t="shared" si="7"/>
        <v>0</v>
      </c>
      <c r="H39" s="22">
        <f t="shared" si="1"/>
        <v>0</v>
      </c>
      <c r="I39" s="5">
        <f t="shared" si="7"/>
        <v>0</v>
      </c>
      <c r="J39" s="21"/>
    </row>
    <row r="40" spans="1:10" ht="31.5">
      <c r="A40" s="50" t="s">
        <v>50</v>
      </c>
      <c r="B40" s="5">
        <v>125317.4</v>
      </c>
      <c r="C40" s="5">
        <v>89092.5</v>
      </c>
      <c r="D40" s="5">
        <v>89092.5</v>
      </c>
      <c r="E40" s="20">
        <v>2170.6999999999998</v>
      </c>
      <c r="F40" s="21">
        <f t="shared" si="0"/>
        <v>2.4364564918483596</v>
      </c>
      <c r="G40" s="20"/>
      <c r="H40" s="22">
        <f t="shared" si="1"/>
        <v>0</v>
      </c>
      <c r="I40" s="20"/>
      <c r="J40" s="21"/>
    </row>
    <row r="41" spans="1:10" ht="94.5">
      <c r="A41" s="50" t="s">
        <v>51</v>
      </c>
      <c r="B41" s="5">
        <v>523.79999999999995</v>
      </c>
      <c r="C41" s="5">
        <v>598.1</v>
      </c>
      <c r="D41" s="5">
        <v>598.1</v>
      </c>
      <c r="E41" s="20">
        <v>584</v>
      </c>
      <c r="F41" s="21">
        <f t="shared" si="0"/>
        <v>97.642534693195117</v>
      </c>
      <c r="G41" s="20"/>
      <c r="H41" s="22">
        <f t="shared" si="1"/>
        <v>0</v>
      </c>
      <c r="I41" s="20"/>
      <c r="J41" s="21"/>
    </row>
    <row r="42" spans="1:10" s="54" customFormat="1" ht="141.75">
      <c r="A42" s="49" t="s">
        <v>52</v>
      </c>
      <c r="B42" s="51">
        <v>5548.5</v>
      </c>
      <c r="C42" s="51">
        <v>0</v>
      </c>
      <c r="D42" s="51">
        <v>0</v>
      </c>
      <c r="E42" s="36"/>
      <c r="F42" s="18"/>
      <c r="G42" s="36"/>
      <c r="H42" s="43"/>
      <c r="I42" s="36"/>
      <c r="J42" s="18"/>
    </row>
    <row r="43" spans="1:10" s="54" customFormat="1" ht="94.5">
      <c r="A43" s="49" t="s">
        <v>53</v>
      </c>
      <c r="B43" s="51">
        <v>-25219.599999999999</v>
      </c>
      <c r="C43" s="51">
        <v>-298.89999999999998</v>
      </c>
      <c r="D43" s="51">
        <v>-298.89999999999998</v>
      </c>
      <c r="E43" s="36"/>
      <c r="F43" s="18">
        <f t="shared" si="0"/>
        <v>0</v>
      </c>
      <c r="G43" s="36"/>
      <c r="H43" s="43"/>
      <c r="I43" s="36"/>
      <c r="J43" s="18"/>
    </row>
    <row r="44" spans="1:10" s="54" customFormat="1" ht="15.75">
      <c r="A44" s="49" t="s">
        <v>54</v>
      </c>
      <c r="B44" s="55">
        <f>B32+B33</f>
        <v>593523.30000000005</v>
      </c>
      <c r="C44" s="55">
        <f t="shared" ref="C44:I44" si="8">C32+C33</f>
        <v>623316.4</v>
      </c>
      <c r="D44" s="55">
        <f t="shared" si="8"/>
        <v>598357.75</v>
      </c>
      <c r="E44" s="55">
        <f t="shared" si="8"/>
        <v>533340.20000000007</v>
      </c>
      <c r="F44" s="18">
        <f t="shared" si="0"/>
        <v>89.134000520591584</v>
      </c>
      <c r="G44" s="55">
        <f t="shared" si="8"/>
        <v>462742.4</v>
      </c>
      <c r="H44" s="43">
        <f t="shared" si="1"/>
        <v>86.76308292530733</v>
      </c>
      <c r="I44" s="55">
        <f t="shared" si="8"/>
        <v>460498.7</v>
      </c>
      <c r="J44" s="18">
        <f t="shared" si="2"/>
        <v>99.515129800078824</v>
      </c>
    </row>
  </sheetData>
  <mergeCells count="3">
    <mergeCell ref="A1:J1"/>
    <mergeCell ref="B2:G2"/>
    <mergeCell ref="A3:D3"/>
  </mergeCells>
  <printOptions horizontalCentered="1"/>
  <pageMargins left="0.31496062992125984" right="0" top="0" bottom="0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2021-2023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2020-11-19T05:44:44Z</dcterms:modified>
</cp:coreProperties>
</file>