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точн кратк на Думу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10" i="1"/>
  <c r="C210"/>
  <c r="D208"/>
  <c r="C208"/>
  <c r="B208"/>
  <c r="D205"/>
  <c r="C205"/>
  <c r="B205"/>
  <c r="D202"/>
  <c r="C202"/>
  <c r="B202"/>
  <c r="D199"/>
  <c r="C199"/>
  <c r="B199"/>
  <c r="B196"/>
  <c r="D191"/>
  <c r="C191"/>
  <c r="D190"/>
  <c r="C190"/>
  <c r="D189"/>
  <c r="C189"/>
  <c r="D188"/>
  <c r="D211" s="1"/>
  <c r="C188"/>
  <c r="C196" s="1"/>
  <c r="D186"/>
  <c r="C186"/>
  <c r="B184"/>
  <c r="B181" s="1"/>
  <c r="B180" s="1"/>
  <c r="B179" s="1"/>
  <c r="B178" s="1"/>
  <c r="B176"/>
  <c r="B175"/>
  <c r="B174" s="1"/>
  <c r="B173" s="1"/>
  <c r="B167"/>
  <c r="B163"/>
  <c r="B160"/>
  <c r="B159"/>
  <c r="B158" s="1"/>
  <c r="B157" s="1"/>
  <c r="B155"/>
  <c r="B153"/>
  <c r="B152" s="1"/>
  <c r="B148"/>
  <c r="B146"/>
  <c r="B145" s="1"/>
  <c r="B144" s="1"/>
  <c r="B134"/>
  <c r="B133" s="1"/>
  <c r="B132" s="1"/>
  <c r="B131" s="1"/>
  <c r="D127"/>
  <c r="C127"/>
  <c r="B125"/>
  <c r="B124" s="1"/>
  <c r="B123" s="1"/>
  <c r="B122" s="1"/>
  <c r="B121" s="1"/>
  <c r="B120" s="1"/>
  <c r="B118"/>
  <c r="B116"/>
  <c r="B115" s="1"/>
  <c r="B113"/>
  <c r="B111"/>
  <c r="B108"/>
  <c r="B106"/>
  <c r="D98"/>
  <c r="C98"/>
  <c r="B98"/>
  <c r="D95"/>
  <c r="C95"/>
  <c r="B93"/>
  <c r="B90"/>
  <c r="D84"/>
  <c r="C84"/>
  <c r="B84"/>
  <c r="D81"/>
  <c r="C81"/>
  <c r="B79"/>
  <c r="B77"/>
  <c r="B72"/>
  <c r="B66"/>
  <c r="B64"/>
  <c r="B62"/>
  <c r="B60"/>
  <c r="B46"/>
  <c r="C42"/>
  <c r="C41" s="1"/>
  <c r="B42"/>
  <c r="B41" s="1"/>
  <c r="D41"/>
  <c r="D45" s="1"/>
  <c r="D38"/>
  <c r="D39" s="1"/>
  <c r="B30"/>
  <c r="B27"/>
  <c r="B24"/>
  <c r="D22"/>
  <c r="D24" s="1"/>
  <c r="D26" s="1"/>
  <c r="D27" s="1"/>
  <c r="D32" s="1"/>
  <c r="C22"/>
  <c r="C24" s="1"/>
  <c r="D21"/>
  <c r="C21"/>
  <c r="B21"/>
  <c r="D18"/>
  <c r="C18"/>
  <c r="B18"/>
  <c r="D15"/>
  <c r="C15"/>
  <c r="D11"/>
  <c r="C11"/>
  <c r="C8" s="1"/>
  <c r="C35" s="1"/>
  <c r="B11"/>
  <c r="B12" s="1"/>
  <c r="C10"/>
  <c r="C12" s="1"/>
  <c r="C7"/>
  <c r="C34" s="1"/>
  <c r="D6"/>
  <c r="C6"/>
  <c r="B71" l="1"/>
  <c r="C45"/>
  <c r="C38"/>
  <c r="C39" s="1"/>
  <c r="B105"/>
  <c r="B104" s="1"/>
  <c r="B8"/>
  <c r="B35" s="1"/>
  <c r="B47" s="1"/>
  <c r="B48" s="1"/>
  <c r="C47"/>
  <c r="D10"/>
  <c r="B89"/>
  <c r="B88" s="1"/>
  <c r="B87" s="1"/>
  <c r="B86" s="1"/>
  <c r="B95" s="1"/>
  <c r="B151"/>
  <c r="B150" s="1"/>
  <c r="B143" s="1"/>
  <c r="B142" s="1"/>
  <c r="B130" s="1"/>
  <c r="B129" s="1"/>
  <c r="B59"/>
  <c r="B53" s="1"/>
  <c r="B52" s="1"/>
  <c r="B51" s="1"/>
  <c r="B81" s="1"/>
  <c r="D196"/>
  <c r="C36"/>
  <c r="C46"/>
  <c r="D33"/>
  <c r="D8"/>
  <c r="D35" s="1"/>
  <c r="D47" s="1"/>
  <c r="B38"/>
  <c r="B39" s="1"/>
  <c r="B45"/>
  <c r="B103"/>
  <c r="B102" s="1"/>
  <c r="B101" s="1"/>
  <c r="B100" s="1"/>
  <c r="B127" s="1"/>
  <c r="D212"/>
  <c r="C9"/>
  <c r="C211"/>
  <c r="C212" s="1"/>
  <c r="B9"/>
  <c r="C48" l="1"/>
  <c r="B36"/>
  <c r="D12"/>
  <c r="D7"/>
  <c r="B211"/>
  <c r="B186"/>
  <c r="D34" l="1"/>
  <c r="D9"/>
  <c r="B212"/>
  <c r="D46" l="1"/>
  <c r="D48" s="1"/>
  <c r="D36"/>
</calcChain>
</file>

<file path=xl/sharedStrings.xml><?xml version="1.0" encoding="utf-8"?>
<sst xmlns="http://schemas.openxmlformats.org/spreadsheetml/2006/main" count="211" uniqueCount="163">
  <si>
    <t>Расчет - обоснование по внесению изменений в  проект решения от 28.12.2020 №26  "О бюджете Окуловского муниципального района на 2021 год и на плановый период 2022 и 2023 годов  (проект на апрель 2021)</t>
  </si>
  <si>
    <t>Наименование</t>
  </si>
  <si>
    <t>Налоговые и неналоговые доходы (в ред. решения от 19.02.2021 №40)</t>
  </si>
  <si>
    <t>изменения</t>
  </si>
  <si>
    <t>Налоговые и неналоговые доходы  (проект)</t>
  </si>
  <si>
    <t>Безвозмездные поступления (в ред. решения от 19.02.2021 №40)</t>
  </si>
  <si>
    <t>Безвозмездные поступления  (проект )</t>
  </si>
  <si>
    <t>Безвозмездные поступления от других бюджетов бюджетной системы Российской Федерации (в ред. решения от 19.02.2021 №40)</t>
  </si>
  <si>
    <t>итого Безвозмездные поступления от других бюджетов бюджетной системы Российской Федерации (проект)</t>
  </si>
  <si>
    <t xml:space="preserve">Дотации бюджетам субъектов Российской Федерации и муниципальных образований </t>
  </si>
  <si>
    <t>итого 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</si>
  <si>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</si>
  <si>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итого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</si>
  <si>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</si>
  <si>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 Субвенции бюджетам субъектов Российской Федерации и муниципальных образований</t>
  </si>
  <si>
    <t>Иные межбюджетные трансферты</t>
  </si>
  <si>
    <t xml:space="preserve">изменения                               </t>
  </si>
  <si>
    <t>итого Иные межбюджетные трансферты</t>
  </si>
  <si>
    <t>в т.ч.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</si>
  <si>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Межбюджетные трансферты, передаваемые бюджетам муниципальных районов из бюджетов поселений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</si>
  <si>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 (892 218 60010 05 0000 150)</t>
  </si>
  <si>
    <t>ИТОГО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</si>
  <si>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  (892 219 60010 05 0000 150)</t>
  </si>
  <si>
    <t xml:space="preserve">ИТОГО </t>
  </si>
  <si>
    <t xml:space="preserve">итого доходов </t>
  </si>
  <si>
    <t>итого доходов  (проект)</t>
  </si>
  <si>
    <t>Дефицит</t>
  </si>
  <si>
    <t>Дефицит (проект)</t>
  </si>
  <si>
    <t>Источники внутреннего финансирования дефицита</t>
  </si>
  <si>
    <t>изменения всего</t>
  </si>
  <si>
    <t>Изменение прочих остатков средств бюджетов муниципальных районов</t>
  </si>
  <si>
    <t>увеличение</t>
  </si>
  <si>
    <t>уменьшение</t>
  </si>
  <si>
    <r>
      <t xml:space="preserve">Источники внутреннего финансирования дефицита </t>
    </r>
    <r>
      <rPr>
        <sz val="12"/>
        <rFont val="Times New Roman"/>
        <family val="1"/>
        <charset val="204"/>
      </rPr>
      <t>(проект)</t>
    </r>
  </si>
  <si>
    <t>Всего доходов  с учетом дефицита (в ред. решения от 19.02.2021 №40)</t>
  </si>
  <si>
    <t>Всего доходов  с учетом дефицита (проект)</t>
  </si>
  <si>
    <t>РАСХОДЫ</t>
  </si>
  <si>
    <t>Общегосударственные вопросы</t>
  </si>
  <si>
    <t>Администрация района</t>
  </si>
  <si>
    <t>Другие общегосударственные вопросы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</si>
  <si>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2014-2023 годы"</t>
  </si>
  <si>
    <t>0113 0500299990 240</t>
  </si>
  <si>
    <t>0113 0500399990 240</t>
  </si>
  <si>
    <t>0113 0500499990 240</t>
  </si>
  <si>
    <t>0113 0500599990 240</t>
  </si>
  <si>
    <t>Муниципальная программа "Развитие системы управления муниципальным имуществом в Окуловском муниципальном районе на 2015-2023 годы"</t>
  </si>
  <si>
    <t>Обеспечение эффективного использования муниципального имущества</t>
  </si>
  <si>
    <t>0113 1000199990 244</t>
  </si>
  <si>
    <t>Осуществление регистрации права муниципальной собственности на объекты недвижимого муниципального имущества</t>
  </si>
  <si>
    <t>0113 1000299990 244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</si>
  <si>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</si>
  <si>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0113 1000372300 247</t>
  </si>
  <si>
    <t>Софинансирование расходов муниципальных учреждений по приобретению коммунальных услуг</t>
  </si>
  <si>
    <t>0113 10003S2300 247</t>
  </si>
  <si>
    <t>Возмещение расходов по решениям суда</t>
  </si>
  <si>
    <t>0113 1000304910 830</t>
  </si>
  <si>
    <t>0113 1000304910 850</t>
  </si>
  <si>
    <t>Непрограммные расходы органов местного самоуправления муниципального района</t>
  </si>
  <si>
    <t>Осуществление переданных полномочий Российской Федерации на государственную регистрацию актов гражданского состояния</t>
  </si>
  <si>
    <t>0113 9120059300 120</t>
  </si>
  <si>
    <t>заработная плата</t>
  </si>
  <si>
    <t>начисления</t>
  </si>
  <si>
    <t>0113 9120059300 244</t>
  </si>
  <si>
    <t>Обеспечение деятельности учреждений дежурно-диспетчерского и служебного обеспечения</t>
  </si>
  <si>
    <t>0113 9140003100 240</t>
  </si>
  <si>
    <t>Подготовка и проведение Всероссийской переписи населения</t>
  </si>
  <si>
    <t>0113 9140054690 240</t>
  </si>
  <si>
    <t>Общегосударственные вопросы (проект)</t>
  </si>
  <si>
    <t>Национальная оборона</t>
  </si>
  <si>
    <r>
      <t>Национальная оборона</t>
    </r>
    <r>
      <rPr>
        <sz val="12"/>
        <color indexed="8"/>
        <rFont val="Times New Roman"/>
        <family val="1"/>
        <charset val="204"/>
      </rPr>
      <t xml:space="preserve"> (проект )</t>
    </r>
  </si>
  <si>
    <t>Национальная безопасность и правоохранительная деятельность</t>
  </si>
  <si>
    <t>Подр. 0310 "Защита населения и территории от чрезвычайных ситуаций природного и техногенного характера, пожарная безопасность"</t>
  </si>
  <si>
    <t>Муниципальная программа «Обеспечение безопасности гидротехнического сооружения «Плотина «Горнешно» на р.Боровна Окуловского муниципального района на 2021 – 2023 годы»</t>
  </si>
  <si>
    <t>Разработка проектно-сметной документации на капитальный ремонт ГТС «Плотина «Горнешно»</t>
  </si>
  <si>
    <t>0310 0400403510 240</t>
  </si>
  <si>
    <t>0310 0400303510 240</t>
  </si>
  <si>
    <t>Реализация прочих мероприятий муниципальной программы (подпрограммы муниципальной программы)</t>
  </si>
  <si>
    <t>0310 0400399990 240</t>
  </si>
  <si>
    <r>
      <t>Национальная безопасность и правоохранительная деятельность</t>
    </r>
    <r>
      <rPr>
        <sz val="12"/>
        <color indexed="8"/>
        <rFont val="Times New Roman"/>
        <family val="1"/>
        <charset val="204"/>
      </rPr>
      <t xml:space="preserve">  (проект )</t>
    </r>
  </si>
  <si>
    <t>Национальная экономика</t>
  </si>
  <si>
    <r>
      <t>Национальная экономика</t>
    </r>
    <r>
      <rPr>
        <sz val="12"/>
        <color indexed="8"/>
        <rFont val="Times New Roman"/>
        <family val="1"/>
        <charset val="204"/>
      </rPr>
      <t xml:space="preserve"> (проект )</t>
    </r>
  </si>
  <si>
    <t>Жилищно-коммунальное хозяйство</t>
  </si>
  <si>
    <t>Администрация  муниципального района</t>
  </si>
  <si>
    <t>Коммунальное хозяйство</t>
  </si>
  <si>
    <t>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2018-2023 годы"</t>
  </si>
  <si>
    <t>Подпрограмма "Водоснабжение и водоотведение в Окуловском муниципальном районе на 2018-2023 годы"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</si>
  <si>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</si>
  <si>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Софинансирование расходов на реализацию мероприятий подпрограммы «Водоснабжение и водоотведение в Окуловском муниципальном районе на 2018-2023 годы»  в области водоснабжения и водоотведения</t>
  </si>
  <si>
    <t>0502 1510172370 414 (строительство очистных сооружений)</t>
  </si>
  <si>
    <t>Реализация мероприятий по обеспечению населения нецентрализованным водоснабжением</t>
  </si>
  <si>
    <t>0502 1510101950 414</t>
  </si>
  <si>
    <t>0502 1510101950 244</t>
  </si>
  <si>
    <t>Реализация мероприятий муниципальных программ в области водоснабжения и водоотведения</t>
  </si>
  <si>
    <t>0502 1510172370 414 (строит колодцев)</t>
  </si>
  <si>
    <t>0502 15101S2370 414 (софинансир строит колодцев - 10%)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</si>
  <si>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</si>
  <si>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0502 1510272370 414 (строительство очистных сооружений)</t>
  </si>
  <si>
    <t>0502 15102S2370 414 (строительство очистных сооружений)</t>
  </si>
  <si>
    <t>Комитет финансов</t>
  </si>
  <si>
    <t>Благоустройство</t>
  </si>
  <si>
    <t>Муниципальная программа "Управление муниципальными финансами в Окуловском муниципальном районе на 2019-2024 годы"</t>
  </si>
  <si>
    <t>Подпрограмма "Финансовая поддержка муниципальных образований Окуловского муниципального района"</t>
  </si>
  <si>
    <r>
      <t xml:space="preserve">Предоставление прочих видов межбюджетных трансфертов бюджетам </t>
    </r>
    <r>
      <rPr>
        <sz val="12"/>
        <rFont val="Times New Roman"/>
        <family val="1"/>
        <charset val="204"/>
      </rPr>
      <t xml:space="preserve">поселений </t>
    </r>
  </si>
  <si>
    <t>Иные межбюджетные трансферты  бюджетам поселений на проведение мероприятий, планируемых к реализации в рамках трехстороннего Соглашения о сотрудничестве в области социально-экономического развития муниципального образования «Окуловский муниципальный район» Новгородской области от 08.04.2019 №01-46/100. заключенного между Правительством Новгородской области, Администрацией Окуловского муниципального района и обществом с ограниченной ответственностью «СПЛАТ ГЛОБАЛ»</t>
  </si>
  <si>
    <t>0503 012027525P 540</t>
  </si>
  <si>
    <r>
      <t>Жилищно-коммунальное хозяйство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</si>
  <si>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Образование</t>
  </si>
  <si>
    <t>Комитет образования</t>
  </si>
  <si>
    <t>Дошкольное образование</t>
  </si>
  <si>
    <t>Муниципальная программа «Развитие образования в Окуловском муниципальном районе до 2026 года»</t>
  </si>
  <si>
    <t>Подпрограмма "Обеспечение реализации муниципальной программы " Развитие образования в Окуловском муниципальном районе до 2026 года"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</si>
  <si>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</si>
  <si>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0701 1460270040 620</t>
  </si>
  <si>
    <t>0701 1510299990 620</t>
  </si>
  <si>
    <t>Общее образование</t>
  </si>
  <si>
    <t>Подпрограмма "Развитие дошкольного и общего образования в Окуловском муниципальном районе"</t>
  </si>
  <si>
    <t>Создание условий для получения качественного образования</t>
  </si>
  <si>
    <t>Создание современной лаборатории по химии на базе муниципального автономного образовательного учреждения "Средняя школа №3 г.Окуловка"</t>
  </si>
  <si>
    <t>0702 1410375252 622</t>
  </si>
  <si>
    <t>Создание кабинета технологии (поварское дело, швейное дело, автодело), цифровой библиотеки, кабинета легоконструирования и робототехники на базе муниципального автономного образовательного учреждения "Средняя школа №1 г.Окуловка"</t>
  </si>
  <si>
    <t>0702 1410375253 622</t>
  </si>
  <si>
    <t>Обеспечение выполнения муниципальных заданий</t>
  </si>
  <si>
    <t>0702 1460100000</t>
  </si>
  <si>
    <t>0702 1460172300 247</t>
  </si>
  <si>
    <t>0702 14601S2300 247</t>
  </si>
  <si>
    <t>Обеспечение условий для выполнения муниципальных полномочий</t>
  </si>
  <si>
    <t>0702 1460200000</t>
  </si>
  <si>
    <t>0702 1460270040 620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</si>
  <si>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</si>
  <si>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0702 1460270060 621</t>
  </si>
  <si>
    <t>Разработка проектно-сметной документации на капитальный ремонт муниципального автономного образовательного учреждения "Средняя школа №3 г.Окуловка"</t>
  </si>
  <si>
    <t>0702 1460275254 622</t>
  </si>
  <si>
    <t>Другие вопросы в области образования</t>
  </si>
  <si>
    <t>Муниципальная программа "Развитие образования в Окуловском муниципальном районе до 2026 года"</t>
  </si>
  <si>
    <t>Обеспечение деятельности муниципальных учреждений, обеспечивающих предоставление услуг в сфере образования</t>
  </si>
  <si>
    <t>0709 1460303240 240</t>
  </si>
  <si>
    <t xml:space="preserve">Муниципальная программа "Строительство дошкольных образовательных организаций на территории Окуловского муниципального района" на 2018-2021 годы </t>
  </si>
  <si>
    <t>Федеральный проект "Содействие занятости"</t>
  </si>
  <si>
    <t xml:space="preserve">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за счет средств бюджета муниципального района </t>
  </si>
  <si>
    <t>0701 330Р2S5250 414</t>
  </si>
  <si>
    <t>Расходы на материально-техническое обеспечение для лицензирования образовательной деятельности по образовательным программам дошкольного образования детского сада, находящегося по адресу: г. Окуловка, ул. Кропоткина, зд. 2б за счет средств бюджета муниципального района</t>
  </si>
  <si>
    <t>0701 330Р2S5251 240</t>
  </si>
  <si>
    <t>Образование (проект )</t>
  </si>
  <si>
    <t>Культура, кинематография</t>
  </si>
  <si>
    <t xml:space="preserve">Комитет культуры и туризма </t>
  </si>
  <si>
    <t>Культура</t>
  </si>
  <si>
    <t>Муниципальная программа "Развитие культуры и туризма в Окуловском муниципальном районе на 2020-2024 годы"</t>
  </si>
  <si>
    <t>Подпрограмма "Сохранение и развитие культуры Окуловского муниципального района на 2020-2024 годы"</t>
  </si>
  <si>
    <r>
      <t>Разработка научно-проектной документации на объект реновации (капитальный ремонт с заменой технологического оборудования  и реставрации выявленного объекта культурного наследия "Здание купеческого клуба"), расположенного по адресу: г.Окуловка, ул. Ленина, д.51    (</t>
    </r>
    <r>
      <rPr>
        <b/>
        <sz val="12"/>
        <color indexed="8"/>
        <rFont val="Times New Roman"/>
        <family val="1"/>
        <charset val="204"/>
      </rPr>
      <t xml:space="preserve">переименование </t>
    </r>
    <r>
      <rPr>
        <sz val="12"/>
        <color indexed="8"/>
        <rFont val="Times New Roman"/>
        <family val="1"/>
        <charset val="204"/>
      </rPr>
      <t>кода цел. статьи, основание: пост Адм. района от 23.03.2021 №359)</t>
    </r>
  </si>
  <si>
    <t>Реновация (капитальный ремонт и реставрация с заменой технологического оборудования выявленного объекта культурного наследия "Здание купеческого клуба"), расположенного по адресу: г.Окуловка, ул. Ленина, д.51</t>
  </si>
  <si>
    <t>0801 1610402030 464</t>
  </si>
  <si>
    <r>
      <t xml:space="preserve">Культура, кинематография </t>
    </r>
    <r>
      <rPr>
        <sz val="12"/>
        <color indexed="8"/>
        <rFont val="Times New Roman"/>
        <family val="1"/>
        <charset val="204"/>
      </rPr>
      <t>(проект)</t>
    </r>
  </si>
  <si>
    <t>Социальная политика</t>
  </si>
  <si>
    <r>
      <t xml:space="preserve">Социальная политика </t>
    </r>
    <r>
      <rPr>
        <sz val="12"/>
        <color indexed="8"/>
        <rFont val="Times New Roman"/>
        <family val="1"/>
        <charset val="204"/>
      </rPr>
      <t xml:space="preserve"> (проект )</t>
    </r>
  </si>
  <si>
    <t>Физическая культура и спорт</t>
  </si>
  <si>
    <r>
      <t xml:space="preserve">Физическая культура и спорт </t>
    </r>
    <r>
      <rPr>
        <sz val="12"/>
        <color indexed="8"/>
        <rFont val="Times New Roman"/>
        <family val="1"/>
        <charset val="204"/>
      </rPr>
      <t>(проект)</t>
    </r>
  </si>
  <si>
    <t>Обслуживание государственного и муниципального долга</t>
  </si>
  <si>
    <r>
      <t>Обслуживание государственного и муниципального долга</t>
    </r>
    <r>
      <rPr>
        <sz val="12"/>
        <color indexed="8"/>
        <rFont val="Times New Roman"/>
        <family val="1"/>
        <charset val="204"/>
      </rPr>
      <t xml:space="preserve"> (проект )</t>
    </r>
  </si>
  <si>
    <t>Межбюджетные трансферты общего характера бюджетам Субъектов Российской Федерации и муниципальных образований</t>
  </si>
  <si>
    <r>
      <t xml:space="preserve">Межбюджетные трансферты общего характера бюджетам Субъектов Российской Федерации и муниципальных образований </t>
    </r>
    <r>
      <rPr>
        <sz val="12"/>
        <color indexed="8"/>
        <rFont val="Times New Roman"/>
        <family val="1"/>
        <charset val="204"/>
      </rPr>
      <t>(проект)</t>
    </r>
  </si>
  <si>
    <t>Условно утвержденные расходы</t>
  </si>
  <si>
    <t>ВСЕГО РАСХОДОВ (в ред. решения от 19.02.2021 №40)</t>
  </si>
  <si>
    <r>
      <t xml:space="preserve">ВСЕГО РАСХОДОВ </t>
    </r>
    <r>
      <rPr>
        <sz val="12"/>
        <rFont val="Times New Roman"/>
        <family val="1"/>
        <charset val="204"/>
      </rPr>
      <t xml:space="preserve"> (проект)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</si>
</sst>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2"/>
      <color rgb="FF44444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indexed="8"/>
      <name val="Arial Cyr"/>
    </font>
    <font>
      <i/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9" fillId="0" borderId="0"/>
    <xf numFmtId="4" fontId="13" fillId="2" borderId="4">
      <alignment horizontal="right" vertical="top" shrinkToFit="1"/>
    </xf>
    <xf numFmtId="0" fontId="13" fillId="0" borderId="4">
      <alignment vertical="top" wrapText="1"/>
    </xf>
    <xf numFmtId="49" fontId="17" fillId="0" borderId="12">
      <alignment horizontal="center" vertical="top" shrinkToFit="1"/>
    </xf>
    <xf numFmtId="0" fontId="17" fillId="0" borderId="0">
      <alignment horizontal="left" wrapText="1"/>
    </xf>
  </cellStyleXfs>
  <cellXfs count="145">
    <xf numFmtId="0" fontId="0" fillId="0" borderId="0" xfId="0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shrinkToFit="1"/>
    </xf>
    <xf numFmtId="0" fontId="2" fillId="0" borderId="2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shrinkToFit="1"/>
    </xf>
    <xf numFmtId="4" fontId="2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shrinkToFit="1"/>
    </xf>
    <xf numFmtId="0" fontId="2" fillId="0" borderId="1" xfId="0" applyNumberFormat="1" applyFont="1" applyFill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right" wrapText="1"/>
    </xf>
    <xf numFmtId="0" fontId="2" fillId="0" borderId="3" xfId="2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4" fontId="14" fillId="0" borderId="4" xfId="3" applyNumberFormat="1" applyFont="1" applyFill="1" applyAlignment="1" applyProtection="1">
      <alignment horizontal="center" shrinkToFit="1"/>
    </xf>
    <xf numFmtId="0" fontId="12" fillId="0" borderId="1" xfId="0" applyFont="1" applyFill="1" applyBorder="1" applyAlignment="1">
      <alignment wrapText="1"/>
    </xf>
    <xf numFmtId="4" fontId="12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14" fillId="0" borderId="4" xfId="4" applyNumberFormat="1" applyFont="1" applyFill="1" applyAlignment="1" applyProtection="1">
      <alignment wrapText="1"/>
    </xf>
    <xf numFmtId="4" fontId="14" fillId="0" borderId="4" xfId="4" applyNumberFormat="1" applyFont="1" applyFill="1" applyAlignment="1" applyProtection="1">
      <alignment horizontal="center" wrapText="1"/>
    </xf>
    <xf numFmtId="2" fontId="6" fillId="0" borderId="4" xfId="4" applyNumberFormat="1" applyFont="1" applyFill="1" applyAlignment="1" applyProtection="1">
      <alignment wrapText="1"/>
    </xf>
    <xf numFmtId="4" fontId="6" fillId="0" borderId="4" xfId="4" applyNumberFormat="1" applyFont="1" applyFill="1" applyAlignment="1" applyProtection="1">
      <alignment horizontal="center" wrapText="1"/>
    </xf>
    <xf numFmtId="49" fontId="6" fillId="0" borderId="4" xfId="4" applyNumberFormat="1" applyFont="1" applyFill="1" applyAlignment="1" applyProtection="1">
      <alignment wrapText="1"/>
    </xf>
    <xf numFmtId="2" fontId="6" fillId="0" borderId="4" xfId="4" applyNumberFormat="1" applyFont="1" applyFill="1" applyProtection="1">
      <alignment vertical="top" wrapText="1"/>
    </xf>
    <xf numFmtId="49" fontId="6" fillId="0" borderId="4" xfId="4" applyNumberFormat="1" applyFont="1" applyFill="1" applyAlignment="1" applyProtection="1">
      <alignment horizontal="right" wrapText="1"/>
    </xf>
    <xf numFmtId="0" fontId="3" fillId="0" borderId="5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wrapText="1"/>
    </xf>
    <xf numFmtId="4" fontId="14" fillId="0" borderId="6" xfId="3" applyNumberFormat="1" applyFont="1" applyFill="1" applyBorder="1" applyAlignment="1" applyProtection="1">
      <alignment horizontal="center" shrinkToFit="1"/>
    </xf>
    <xf numFmtId="3" fontId="3" fillId="0" borderId="1" xfId="0" applyNumberFormat="1" applyFont="1" applyFill="1" applyBorder="1" applyAlignment="1">
      <alignment wrapText="1"/>
    </xf>
    <xf numFmtId="4" fontId="14" fillId="0" borderId="4" xfId="3" applyNumberFormat="1" applyFont="1" applyFill="1" applyAlignment="1" applyProtection="1">
      <alignment horizontal="right" shrinkToFit="1"/>
    </xf>
    <xf numFmtId="4" fontId="12" fillId="0" borderId="1" xfId="0" applyNumberFormat="1" applyFont="1" applyFill="1" applyBorder="1" applyAlignment="1">
      <alignment horizontal="right" wrapText="1"/>
    </xf>
    <xf numFmtId="4" fontId="6" fillId="0" borderId="4" xfId="3" applyNumberFormat="1" applyFont="1" applyFill="1" applyAlignment="1" applyProtection="1">
      <alignment horizontal="right" shrinkToFit="1"/>
    </xf>
    <xf numFmtId="4" fontId="6" fillId="0" borderId="8" xfId="3" applyNumberFormat="1" applyFont="1" applyFill="1" applyBorder="1" applyAlignment="1" applyProtection="1">
      <alignment horizontal="right" shrinkToFit="1"/>
    </xf>
    <xf numFmtId="49" fontId="12" fillId="0" borderId="9" xfId="0" applyNumberFormat="1" applyFont="1" applyFill="1" applyBorder="1" applyAlignment="1">
      <alignment wrapText="1"/>
    </xf>
    <xf numFmtId="4" fontId="6" fillId="0" borderId="1" xfId="3" applyNumberFormat="1" applyFont="1" applyFill="1" applyBorder="1" applyAlignment="1" applyProtection="1">
      <alignment horizontal="right" shrinkToFit="1"/>
    </xf>
    <xf numFmtId="2" fontId="6" fillId="0" borderId="1" xfId="4" applyNumberFormat="1" applyFont="1" applyFill="1" applyBorder="1" applyAlignment="1" applyProtection="1">
      <alignment wrapText="1"/>
    </xf>
    <xf numFmtId="4" fontId="6" fillId="0" borderId="1" xfId="4" applyNumberFormat="1" applyFont="1" applyFill="1" applyBorder="1" applyAlignment="1" applyProtection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wrapText="1"/>
    </xf>
    <xf numFmtId="4" fontId="6" fillId="0" borderId="11" xfId="3" applyNumberFormat="1" applyFont="1" applyFill="1" applyBorder="1" applyAlignment="1" applyProtection="1">
      <alignment horizontal="right" shrinkToFit="1"/>
    </xf>
    <xf numFmtId="4" fontId="6" fillId="0" borderId="6" xfId="3" applyNumberFormat="1" applyFont="1" applyFill="1" applyBorder="1" applyAlignment="1" applyProtection="1">
      <alignment horizontal="right" shrinkToFit="1"/>
    </xf>
    <xf numFmtId="0" fontId="12" fillId="0" borderId="2" xfId="0" applyFont="1" applyFill="1" applyBorder="1" applyAlignment="1">
      <alignment wrapText="1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2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4" fontId="12" fillId="0" borderId="1" xfId="5" applyNumberFormat="1" applyFont="1" applyFill="1" applyBorder="1" applyAlignment="1" applyProtection="1">
      <alignment shrinkToFit="1"/>
    </xf>
    <xf numFmtId="4" fontId="6" fillId="0" borderId="8" xfId="4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 shrinkToFit="1"/>
    </xf>
    <xf numFmtId="49" fontId="6" fillId="0" borderId="6" xfId="4" applyNumberFormat="1" applyFont="1" applyFill="1" applyBorder="1" applyAlignment="1" applyProtection="1">
      <alignment wrapText="1"/>
    </xf>
    <xf numFmtId="4" fontId="6" fillId="0" borderId="6" xfId="4" applyNumberFormat="1" applyFont="1" applyFill="1" applyBorder="1" applyAlignment="1" applyProtection="1">
      <alignment horizontal="center" wrapText="1"/>
    </xf>
    <xf numFmtId="0" fontId="6" fillId="0" borderId="0" xfId="0" applyFont="1" applyFill="1" applyAlignment="1">
      <alignment wrapText="1"/>
    </xf>
    <xf numFmtId="4" fontId="6" fillId="0" borderId="4" xfId="4" applyNumberFormat="1" applyFont="1" applyFill="1" applyAlignment="1" applyProtection="1">
      <alignment horizontal="center" wrapText="1" readingOrder="1"/>
    </xf>
    <xf numFmtId="49" fontId="14" fillId="0" borderId="4" xfId="4" applyNumberFormat="1" applyFont="1" applyFill="1" applyAlignment="1" applyProtection="1">
      <alignment wrapText="1"/>
    </xf>
    <xf numFmtId="4" fontId="12" fillId="0" borderId="2" xfId="0" applyNumberFormat="1" applyFont="1" applyFill="1" applyBorder="1" applyAlignment="1">
      <alignment horizontal="center" wrapText="1" shrinkToFit="1"/>
    </xf>
    <xf numFmtId="4" fontId="12" fillId="0" borderId="2" xfId="5" applyNumberFormat="1" applyFont="1" applyFill="1" applyBorder="1" applyAlignment="1" applyProtection="1">
      <alignment shrinkToFit="1"/>
    </xf>
    <xf numFmtId="0" fontId="6" fillId="0" borderId="4" xfId="6" applyNumberFormat="1" applyFont="1" applyFill="1" applyBorder="1" applyAlignment="1" applyProtection="1">
      <alignment vertical="top" wrapText="1"/>
    </xf>
    <xf numFmtId="0" fontId="3" fillId="0" borderId="2" xfId="0" applyFont="1" applyFill="1" applyBorder="1" applyAlignment="1"/>
    <xf numFmtId="4" fontId="14" fillId="0" borderId="6" xfId="3" applyNumberFormat="1" applyFont="1" applyFill="1" applyBorder="1" applyAlignment="1" applyProtection="1">
      <alignment horizontal="right" shrinkToFit="1"/>
    </xf>
    <xf numFmtId="0" fontId="12" fillId="0" borderId="2" xfId="0" applyFont="1" applyFill="1" applyBorder="1" applyAlignment="1"/>
    <xf numFmtId="4" fontId="12" fillId="0" borderId="2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2" fontId="18" fillId="0" borderId="4" xfId="4" applyNumberFormat="1" applyFont="1" applyFill="1" applyAlignment="1" applyProtection="1">
      <alignment wrapText="1"/>
    </xf>
    <xf numFmtId="49" fontId="12" fillId="0" borderId="2" xfId="0" applyNumberFormat="1" applyFont="1" applyFill="1" applyBorder="1" applyAlignment="1"/>
    <xf numFmtId="49" fontId="12" fillId="0" borderId="2" xfId="0" applyNumberFormat="1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wrapText="1"/>
    </xf>
    <xf numFmtId="4" fontId="14" fillId="0" borderId="2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6" fillId="0" borderId="4" xfId="4" applyNumberFormat="1" applyFont="1" applyFill="1" applyAlignment="1" applyProtection="1">
      <alignment wrapText="1"/>
    </xf>
    <xf numFmtId="0" fontId="6" fillId="0" borderId="4" xfId="4" applyNumberFormat="1" applyFont="1" applyFill="1" applyAlignment="1" applyProtection="1">
      <alignment vertical="top" wrapText="1"/>
    </xf>
    <xf numFmtId="0" fontId="14" fillId="0" borderId="1" xfId="6" applyNumberFormat="1" applyFont="1" applyFill="1" applyBorder="1" applyAlignment="1" applyProtection="1">
      <alignment vertical="top" wrapText="1"/>
    </xf>
    <xf numFmtId="0" fontId="6" fillId="0" borderId="1" xfId="6" applyNumberFormat="1" applyFont="1" applyFill="1" applyBorder="1" applyAlignment="1" applyProtection="1">
      <alignment vertical="top" wrapText="1"/>
    </xf>
    <xf numFmtId="49" fontId="6" fillId="0" borderId="2" xfId="6" applyNumberFormat="1" applyFont="1" applyFill="1" applyBorder="1" applyAlignment="1" applyProtection="1">
      <alignment vertical="top" wrapText="1"/>
    </xf>
    <xf numFmtId="49" fontId="14" fillId="0" borderId="2" xfId="6" applyNumberFormat="1" applyFont="1" applyFill="1" applyBorder="1" applyAlignment="1" applyProtection="1">
      <alignment wrapText="1"/>
    </xf>
    <xf numFmtId="4" fontId="14" fillId="0" borderId="2" xfId="6" applyNumberFormat="1" applyFont="1" applyFill="1" applyBorder="1" applyAlignment="1" applyProtection="1">
      <alignment horizontal="center" wrapText="1"/>
    </xf>
    <xf numFmtId="0" fontId="14" fillId="0" borderId="1" xfId="6" applyNumberFormat="1" applyFont="1" applyFill="1" applyBorder="1" applyAlignment="1" applyProtection="1">
      <alignment wrapText="1"/>
    </xf>
    <xf numFmtId="4" fontId="14" fillId="0" borderId="1" xfId="6" applyNumberFormat="1" applyFont="1" applyFill="1" applyBorder="1" applyAlignment="1" applyProtection="1">
      <alignment horizontal="center" wrapText="1"/>
    </xf>
    <xf numFmtId="0" fontId="6" fillId="0" borderId="0" xfId="6" applyNumberFormat="1" applyFont="1" applyFill="1" applyBorder="1" applyAlignment="1" applyProtection="1">
      <alignment wrapText="1"/>
    </xf>
    <xf numFmtId="4" fontId="6" fillId="0" borderId="1" xfId="6" applyNumberFormat="1" applyFont="1" applyFill="1" applyBorder="1" applyAlignment="1" applyProtection="1">
      <alignment horizontal="center" wrapText="1"/>
    </xf>
    <xf numFmtId="49" fontId="6" fillId="0" borderId="2" xfId="6" applyNumberFormat="1" applyFont="1" applyFill="1" applyBorder="1" applyAlignment="1" applyProtection="1">
      <alignment wrapText="1"/>
    </xf>
    <xf numFmtId="4" fontId="6" fillId="0" borderId="2" xfId="6" applyNumberFormat="1" applyFont="1" applyFill="1" applyBorder="1" applyAlignment="1" applyProtection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/>
    <xf numFmtId="49" fontId="12" fillId="0" borderId="2" xfId="0" applyNumberFormat="1" applyFont="1" applyFill="1" applyBorder="1" applyAlignment="1">
      <alignment wrapText="1"/>
    </xf>
    <xf numFmtId="2" fontId="6" fillId="0" borderId="8" xfId="4" applyNumberFormat="1" applyFont="1" applyFill="1" applyBorder="1" applyAlignment="1" applyProtection="1">
      <alignment wrapText="1"/>
    </xf>
    <xf numFmtId="0" fontId="12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4" fontId="14" fillId="0" borderId="14" xfId="3" applyNumberFormat="1" applyFont="1" applyFill="1" applyBorder="1" applyAlignment="1" applyProtection="1">
      <alignment horizontal="right" shrinkToFit="1"/>
    </xf>
    <xf numFmtId="4" fontId="12" fillId="0" borderId="13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4" fontId="14" fillId="0" borderId="11" xfId="3" applyNumberFormat="1" applyFont="1" applyFill="1" applyBorder="1" applyAlignment="1" applyProtection="1">
      <alignment horizontal="right" shrinkToFit="1"/>
    </xf>
    <xf numFmtId="4" fontId="12" fillId="0" borderId="15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4" fontId="3" fillId="0" borderId="1" xfId="6" applyNumberFormat="1" applyFont="1" applyFill="1" applyBorder="1" applyAlignment="1" applyProtection="1">
      <alignment horizontal="right" wrapText="1"/>
    </xf>
    <xf numFmtId="0" fontId="2" fillId="0" borderId="1" xfId="0" applyFont="1" applyFill="1" applyBorder="1" applyAlignment="1">
      <alignment wrapText="1"/>
    </xf>
    <xf numFmtId="4" fontId="12" fillId="0" borderId="1" xfId="6" applyNumberFormat="1" applyFont="1" applyFill="1" applyBorder="1" applyAlignment="1" applyProtection="1">
      <alignment horizontal="center" wrapText="1"/>
    </xf>
    <xf numFmtId="4" fontId="12" fillId="0" borderId="1" xfId="6" applyNumberFormat="1" applyFont="1" applyFill="1" applyBorder="1" applyAlignment="1" applyProtection="1">
      <alignment horizontal="right" wrapText="1"/>
    </xf>
    <xf numFmtId="0" fontId="4" fillId="0" borderId="2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2" fillId="0" borderId="0" xfId="0" applyFont="1" applyFill="1" applyAlignment="1" applyProtection="1">
      <protection locked="0"/>
    </xf>
    <xf numFmtId="49" fontId="6" fillId="0" borderId="4" xfId="4" applyNumberFormat="1" applyFont="1" applyFill="1" applyProtection="1">
      <alignment vertical="top" wrapText="1"/>
    </xf>
    <xf numFmtId="49" fontId="6" fillId="0" borderId="0" xfId="0" applyNumberFormat="1" applyFont="1" applyFill="1" applyAlignment="1">
      <alignment wrapText="1"/>
    </xf>
    <xf numFmtId="0" fontId="15" fillId="0" borderId="2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4" fontId="16" fillId="0" borderId="7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</cellXfs>
  <cellStyles count="7">
    <cellStyle name="xl32" xfId="4"/>
    <cellStyle name="xl33" xfId="6"/>
    <cellStyle name="xl35" xfId="5"/>
    <cellStyle name="xl36" xfId="3"/>
    <cellStyle name="Обычный" xfId="0" builtinId="0"/>
    <cellStyle name="Обычный 2" xfId="2"/>
    <cellStyle name="Обычный_уточн на авгус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2"/>
  <sheetViews>
    <sheetView tabSelected="1" topLeftCell="A121" workbookViewId="0">
      <selection activeCell="J125" sqref="J125"/>
    </sheetView>
  </sheetViews>
  <sheetFormatPr defaultColWidth="9.140625" defaultRowHeight="15.75"/>
  <cols>
    <col min="1" max="1" width="47.7109375" style="132" customWidth="1"/>
    <col min="2" max="3" width="19.85546875" style="132" customWidth="1"/>
    <col min="4" max="4" width="19.28515625" style="132" customWidth="1"/>
    <col min="5" max="16384" width="9.140625" style="1"/>
  </cols>
  <sheetData>
    <row r="1" spans="1:4" ht="55.5" customHeight="1">
      <c r="A1" s="144" t="s">
        <v>0</v>
      </c>
      <c r="B1" s="144"/>
      <c r="C1" s="144"/>
      <c r="D1" s="144"/>
    </row>
    <row r="2" spans="1:4">
      <c r="A2" s="2" t="s">
        <v>1</v>
      </c>
      <c r="B2" s="2">
        <v>2021</v>
      </c>
      <c r="C2" s="2">
        <v>2022</v>
      </c>
      <c r="D2" s="2">
        <v>2023</v>
      </c>
    </row>
    <row r="3" spans="1:4">
      <c r="A3" s="2">
        <v>1</v>
      </c>
      <c r="B3" s="2">
        <v>2</v>
      </c>
      <c r="C3" s="2">
        <v>3</v>
      </c>
      <c r="D3" s="2">
        <v>4</v>
      </c>
    </row>
    <row r="4" spans="1:4" ht="31.5">
      <c r="A4" s="3" t="s">
        <v>2</v>
      </c>
      <c r="B4" s="4">
        <v>247729400</v>
      </c>
      <c r="C4" s="5">
        <v>250820400</v>
      </c>
      <c r="D4" s="5">
        <v>248975100</v>
      </c>
    </row>
    <row r="5" spans="1:4">
      <c r="A5" s="6" t="s">
        <v>3</v>
      </c>
      <c r="B5" s="7">
        <v>0</v>
      </c>
      <c r="C5" s="8"/>
      <c r="D5" s="8"/>
    </row>
    <row r="6" spans="1:4" ht="31.5">
      <c r="A6" s="3" t="s">
        <v>4</v>
      </c>
      <c r="B6" s="4">
        <v>247729400</v>
      </c>
      <c r="C6" s="9">
        <f t="shared" ref="C6:D6" si="0">C4+C5</f>
        <v>250820400</v>
      </c>
      <c r="D6" s="9">
        <f t="shared" si="0"/>
        <v>248975100</v>
      </c>
    </row>
    <row r="7" spans="1:4" ht="31.5">
      <c r="A7" s="10" t="s">
        <v>5</v>
      </c>
      <c r="B7" s="11">
        <v>308484670.56999999</v>
      </c>
      <c r="C7" s="12">
        <f t="shared" ref="C7:D7" si="1">C10+C31</f>
        <v>224696917.94</v>
      </c>
      <c r="D7" s="12">
        <f t="shared" si="1"/>
        <v>225140526.74000001</v>
      </c>
    </row>
    <row r="8" spans="1:4">
      <c r="A8" s="13" t="s">
        <v>3</v>
      </c>
      <c r="B8" s="14">
        <f>B11+B32+B29</f>
        <v>63302462.309999995</v>
      </c>
      <c r="C8" s="8">
        <f>C11+C32</f>
        <v>0</v>
      </c>
      <c r="D8" s="8">
        <f>D11+D32</f>
        <v>0</v>
      </c>
    </row>
    <row r="9" spans="1:4">
      <c r="A9" s="10" t="s">
        <v>6</v>
      </c>
      <c r="B9" s="11">
        <f>B7+B8</f>
        <v>371787132.88</v>
      </c>
      <c r="C9" s="15">
        <f t="shared" ref="C9:D9" si="2">C7+C8</f>
        <v>224696917.94</v>
      </c>
      <c r="D9" s="15">
        <f t="shared" si="2"/>
        <v>225140526.74000001</v>
      </c>
    </row>
    <row r="10" spans="1:4" ht="63">
      <c r="A10" s="10" t="s">
        <v>7</v>
      </c>
      <c r="B10" s="11">
        <v>309529407.86000001</v>
      </c>
      <c r="C10" s="15">
        <f t="shared" ref="B10:D11" si="3">C13+C16+C19+C22</f>
        <v>224696917.94</v>
      </c>
      <c r="D10" s="15">
        <f t="shared" si="3"/>
        <v>225140526.74000001</v>
      </c>
    </row>
    <row r="11" spans="1:4">
      <c r="A11" s="6" t="s">
        <v>3</v>
      </c>
      <c r="B11" s="14">
        <f t="shared" si="3"/>
        <v>63302461.689999998</v>
      </c>
      <c r="C11" s="8">
        <f t="shared" si="3"/>
        <v>0</v>
      </c>
      <c r="D11" s="8">
        <f t="shared" si="3"/>
        <v>0</v>
      </c>
    </row>
    <row r="12" spans="1:4" ht="47.25">
      <c r="A12" s="10" t="s">
        <v>8</v>
      </c>
      <c r="B12" s="11">
        <f>B10+B11</f>
        <v>372831869.55000001</v>
      </c>
      <c r="C12" s="15">
        <f t="shared" ref="C12:D12" si="4">C10+C11</f>
        <v>224696917.94</v>
      </c>
      <c r="D12" s="15">
        <f t="shared" si="4"/>
        <v>225140526.74000001</v>
      </c>
    </row>
    <row r="13" spans="1:4" ht="32.25">
      <c r="A13" s="16" t="s">
        <v>9</v>
      </c>
      <c r="B13" s="17">
        <v>1446300</v>
      </c>
      <c r="C13" s="18">
        <v>1986600</v>
      </c>
      <c r="D13" s="18">
        <v>71600</v>
      </c>
    </row>
    <row r="14" spans="1:4">
      <c r="A14" s="16" t="s">
        <v>3</v>
      </c>
      <c r="B14" s="17">
        <v>0</v>
      </c>
      <c r="C14" s="19"/>
      <c r="D14" s="19"/>
    </row>
    <row r="15" spans="1:4" ht="47.25">
      <c r="A15" s="16" t="s">
        <v>10</v>
      </c>
      <c r="B15" s="17">
        <v>0</v>
      </c>
      <c r="C15" s="19">
        <f t="shared" ref="C15:D15" si="5">C13+C14</f>
        <v>1986600</v>
      </c>
      <c r="D15" s="19">
        <f t="shared" si="5"/>
        <v>71600</v>
      </c>
    </row>
    <row r="16" spans="1:4" ht="47.25">
      <c r="A16" s="16" t="s">
        <v>11</v>
      </c>
      <c r="B16" s="17">
        <v>69581927.859999999</v>
      </c>
      <c r="C16" s="19">
        <v>8077987.9399999995</v>
      </c>
      <c r="D16" s="19">
        <v>10940096.74</v>
      </c>
    </row>
    <row r="17" spans="1:4">
      <c r="A17" s="16" t="s">
        <v>3</v>
      </c>
      <c r="B17" s="17">
        <v>4567961.6900000004</v>
      </c>
      <c r="C17" s="19"/>
      <c r="D17" s="19">
        <v>0</v>
      </c>
    </row>
    <row r="18" spans="1:4" ht="47.25">
      <c r="A18" s="16" t="s">
        <v>12</v>
      </c>
      <c r="B18" s="17">
        <f>B16+B17</f>
        <v>74149889.549999997</v>
      </c>
      <c r="C18" s="19">
        <f t="shared" ref="C18:D18" si="6">C16+C17</f>
        <v>8077987.9399999995</v>
      </c>
      <c r="D18" s="19">
        <f t="shared" si="6"/>
        <v>10940096.74</v>
      </c>
    </row>
    <row r="19" spans="1:4" ht="31.5">
      <c r="A19" s="16" t="s">
        <v>13</v>
      </c>
      <c r="B19" s="17">
        <v>237916480</v>
      </c>
      <c r="C19" s="19">
        <v>214632330</v>
      </c>
      <c r="D19" s="19">
        <v>214128830</v>
      </c>
    </row>
    <row r="20" spans="1:4">
      <c r="A20" s="16" t="s">
        <v>3</v>
      </c>
      <c r="B20" s="17">
        <v>1217000</v>
      </c>
      <c r="C20" s="20"/>
      <c r="D20" s="20"/>
    </row>
    <row r="21" spans="1:4" ht="47.25">
      <c r="A21" s="21" t="s">
        <v>14</v>
      </c>
      <c r="B21" s="22">
        <f>B19+B20</f>
        <v>239133480</v>
      </c>
      <c r="C21" s="19">
        <f t="shared" ref="C21:D21" si="7">C19+C20</f>
        <v>214632330</v>
      </c>
      <c r="D21" s="19">
        <f t="shared" si="7"/>
        <v>214128830</v>
      </c>
    </row>
    <row r="22" spans="1:4">
      <c r="A22" s="21" t="s">
        <v>15</v>
      </c>
      <c r="B22" s="22">
        <v>584700</v>
      </c>
      <c r="C22" s="23">
        <f>C23</f>
        <v>0</v>
      </c>
      <c r="D22" s="23">
        <f>D23</f>
        <v>0</v>
      </c>
    </row>
    <row r="23" spans="1:4">
      <c r="A23" s="24" t="s">
        <v>16</v>
      </c>
      <c r="B23" s="22">
        <v>57517500</v>
      </c>
      <c r="C23" s="25">
        <v>0</v>
      </c>
      <c r="D23" s="19">
        <v>0</v>
      </c>
    </row>
    <row r="24" spans="1:4">
      <c r="A24" s="21" t="s">
        <v>17</v>
      </c>
      <c r="B24" s="22">
        <f>B22+B23</f>
        <v>58102200</v>
      </c>
      <c r="C24" s="19">
        <f t="shared" ref="C24:D24" si="8">C22+C23</f>
        <v>0</v>
      </c>
      <c r="D24" s="19">
        <f t="shared" si="8"/>
        <v>0</v>
      </c>
    </row>
    <row r="25" spans="1:4" ht="94.5">
      <c r="A25" s="21" t="s">
        <v>18</v>
      </c>
      <c r="B25" s="22">
        <v>584700</v>
      </c>
      <c r="C25" s="19">
        <v>0</v>
      </c>
      <c r="D25" s="19">
        <v>0</v>
      </c>
    </row>
    <row r="26" spans="1:4">
      <c r="A26" s="21" t="s">
        <v>3</v>
      </c>
      <c r="B26" s="22"/>
      <c r="C26" s="19"/>
      <c r="D26" s="19">
        <f t="shared" ref="D26:D27" si="9">D24+D25</f>
        <v>0</v>
      </c>
    </row>
    <row r="27" spans="1:4" ht="47.25">
      <c r="A27" s="21" t="s">
        <v>19</v>
      </c>
      <c r="B27" s="22">
        <f>B25+B26</f>
        <v>584700</v>
      </c>
      <c r="C27" s="19"/>
      <c r="D27" s="19">
        <f t="shared" si="9"/>
        <v>0</v>
      </c>
    </row>
    <row r="28" spans="1:4" ht="126">
      <c r="A28" s="26" t="s">
        <v>20</v>
      </c>
      <c r="B28" s="22"/>
      <c r="C28" s="19"/>
      <c r="D28" s="19"/>
    </row>
    <row r="29" spans="1:4">
      <c r="A29" s="21" t="s">
        <v>3</v>
      </c>
      <c r="B29" s="22">
        <v>0.62</v>
      </c>
      <c r="C29" s="19"/>
      <c r="D29" s="19"/>
    </row>
    <row r="30" spans="1:4">
      <c r="A30" s="21" t="s">
        <v>21</v>
      </c>
      <c r="B30" s="22">
        <f>B29+B28</f>
        <v>0.62</v>
      </c>
      <c r="C30" s="19"/>
      <c r="D30" s="19"/>
    </row>
    <row r="31" spans="1:4" ht="78.75">
      <c r="A31" s="24" t="s">
        <v>22</v>
      </c>
      <c r="B31" s="22">
        <v>-1044737.29</v>
      </c>
      <c r="C31" s="19"/>
      <c r="D31" s="19"/>
    </row>
    <row r="32" spans="1:4">
      <c r="A32" s="24" t="s">
        <v>3</v>
      </c>
      <c r="B32" s="22">
        <v>0</v>
      </c>
      <c r="C32" s="19"/>
      <c r="D32" s="19">
        <f>D27+D31</f>
        <v>0</v>
      </c>
    </row>
    <row r="33" spans="1:4">
      <c r="A33" s="27" t="s">
        <v>23</v>
      </c>
      <c r="B33" s="22">
        <v>-1044737.29</v>
      </c>
      <c r="C33" s="19"/>
      <c r="D33" s="19">
        <f t="shared" ref="D33" si="10">D31+D32</f>
        <v>0</v>
      </c>
    </row>
    <row r="34" spans="1:4">
      <c r="A34" s="28" t="s">
        <v>24</v>
      </c>
      <c r="B34" s="11">
        <v>556214070.57000005</v>
      </c>
      <c r="C34" s="29">
        <f t="shared" ref="C34:D34" si="11">C7+C4</f>
        <v>475517317.94</v>
      </c>
      <c r="D34" s="29">
        <f t="shared" si="11"/>
        <v>474115626.74000001</v>
      </c>
    </row>
    <row r="35" spans="1:4">
      <c r="A35" s="16" t="s">
        <v>3</v>
      </c>
      <c r="B35" s="22">
        <f>B5+B8</f>
        <v>63302462.309999995</v>
      </c>
      <c r="C35" s="22">
        <f t="shared" ref="C35:D35" si="12">C5+C8</f>
        <v>0</v>
      </c>
      <c r="D35" s="22">
        <f t="shared" si="12"/>
        <v>0</v>
      </c>
    </row>
    <row r="36" spans="1:4">
      <c r="A36" s="30" t="s">
        <v>25</v>
      </c>
      <c r="B36" s="11">
        <f>B34+B35</f>
        <v>619516532.88</v>
      </c>
      <c r="C36" s="29">
        <f t="shared" ref="C36:D36" si="13">C34+C35</f>
        <v>475517317.94</v>
      </c>
      <c r="D36" s="29">
        <f t="shared" si="13"/>
        <v>474115626.74000001</v>
      </c>
    </row>
    <row r="37" spans="1:4">
      <c r="A37" s="31" t="s">
        <v>26</v>
      </c>
      <c r="B37" s="32">
        <v>-54942765.909999996</v>
      </c>
      <c r="C37" s="29">
        <v>-193098.06</v>
      </c>
      <c r="D37" s="29">
        <v>-2735989.26</v>
      </c>
    </row>
    <row r="38" spans="1:4">
      <c r="A38" s="33" t="s">
        <v>3</v>
      </c>
      <c r="B38" s="14">
        <f>-B41</f>
        <v>0.62000000476837158</v>
      </c>
      <c r="C38" s="14">
        <f t="shared" ref="C38:D38" si="14">-C41</f>
        <v>-13000000</v>
      </c>
      <c r="D38" s="14">
        <f t="shared" si="14"/>
        <v>-13000000</v>
      </c>
    </row>
    <row r="39" spans="1:4">
      <c r="A39" s="34" t="s">
        <v>27</v>
      </c>
      <c r="B39" s="32">
        <f>B37+B38</f>
        <v>-54942765.289999992</v>
      </c>
      <c r="C39" s="32">
        <f t="shared" ref="C39:D39" si="15">C37+C38</f>
        <v>-13193098.060000001</v>
      </c>
      <c r="D39" s="32">
        <f t="shared" si="15"/>
        <v>-15735989.26</v>
      </c>
    </row>
    <row r="40" spans="1:4" ht="31.5">
      <c r="A40" s="31" t="s">
        <v>28</v>
      </c>
      <c r="B40" s="29">
        <v>54942765.909999996</v>
      </c>
      <c r="C40" s="29">
        <v>193098.06</v>
      </c>
      <c r="D40" s="29">
        <v>2735989.26</v>
      </c>
    </row>
    <row r="41" spans="1:4">
      <c r="A41" s="21" t="s">
        <v>29</v>
      </c>
      <c r="B41" s="22">
        <f>B42</f>
        <v>-0.62000000476837158</v>
      </c>
      <c r="C41" s="22">
        <f t="shared" ref="C41:D41" si="16">C42</f>
        <v>13000000</v>
      </c>
      <c r="D41" s="22">
        <f t="shared" si="16"/>
        <v>13000000</v>
      </c>
    </row>
    <row r="42" spans="1:4" ht="30">
      <c r="A42" s="35" t="s">
        <v>30</v>
      </c>
      <c r="B42" s="36">
        <f>B43+B44</f>
        <v>-0.62000000476837158</v>
      </c>
      <c r="C42" s="22">
        <f t="shared" ref="C42" si="17">C43+C44</f>
        <v>13000000</v>
      </c>
      <c r="D42" s="37">
        <v>13000000</v>
      </c>
    </row>
    <row r="43" spans="1:4">
      <c r="A43" s="35" t="s">
        <v>31</v>
      </c>
      <c r="B43" s="22">
        <v>-63302462.310000002</v>
      </c>
      <c r="C43" s="22"/>
      <c r="D43" s="22"/>
    </row>
    <row r="44" spans="1:4">
      <c r="A44" s="21" t="s">
        <v>32</v>
      </c>
      <c r="B44" s="22">
        <v>63302461.689999998</v>
      </c>
      <c r="C44" s="37">
        <v>13000000</v>
      </c>
      <c r="D44" s="37">
        <v>13000000</v>
      </c>
    </row>
    <row r="45" spans="1:4" ht="31.5">
      <c r="A45" s="31" t="s">
        <v>33</v>
      </c>
      <c r="B45" s="29">
        <f>B40+B41</f>
        <v>54942765.289999992</v>
      </c>
      <c r="C45" s="29">
        <f t="shared" ref="C45:D45" si="18">C40+C41</f>
        <v>13193098.060000001</v>
      </c>
      <c r="D45" s="29">
        <f t="shared" si="18"/>
        <v>15735989.26</v>
      </c>
    </row>
    <row r="46" spans="1:4" ht="31.5">
      <c r="A46" s="28" t="s">
        <v>34</v>
      </c>
      <c r="B46" s="29">
        <f t="shared" ref="B46:D47" si="19">B34+B40</f>
        <v>611156836.48000002</v>
      </c>
      <c r="C46" s="29">
        <f t="shared" si="19"/>
        <v>475710416</v>
      </c>
      <c r="D46" s="29">
        <f t="shared" si="19"/>
        <v>476851616</v>
      </c>
    </row>
    <row r="47" spans="1:4">
      <c r="A47" s="21" t="s">
        <v>3</v>
      </c>
      <c r="B47" s="29">
        <f>B35+B41</f>
        <v>63302461.68999999</v>
      </c>
      <c r="C47" s="29">
        <f t="shared" si="19"/>
        <v>13000000</v>
      </c>
      <c r="D47" s="29">
        <f t="shared" si="19"/>
        <v>13000000</v>
      </c>
    </row>
    <row r="48" spans="1:4">
      <c r="A48" s="31" t="s">
        <v>35</v>
      </c>
      <c r="B48" s="29">
        <f t="shared" ref="B48:D48" si="20">B46+B47</f>
        <v>674459298.16999996</v>
      </c>
      <c r="C48" s="29">
        <f t="shared" si="20"/>
        <v>488710416</v>
      </c>
      <c r="D48" s="29">
        <f t="shared" si="20"/>
        <v>489851616</v>
      </c>
    </row>
    <row r="49" spans="1:4">
      <c r="A49" s="34" t="s">
        <v>36</v>
      </c>
      <c r="B49" s="32"/>
      <c r="C49" s="32"/>
      <c r="D49" s="32"/>
    </row>
    <row r="50" spans="1:4">
      <c r="A50" s="38" t="s">
        <v>37</v>
      </c>
      <c r="B50" s="39">
        <v>58988899.420000002</v>
      </c>
      <c r="C50" s="40">
        <v>54577000</v>
      </c>
      <c r="D50" s="40">
        <v>54276500</v>
      </c>
    </row>
    <row r="51" spans="1:4">
      <c r="A51" s="41" t="s">
        <v>3</v>
      </c>
      <c r="B51" s="37">
        <f>B52</f>
        <v>-213092.02000000002</v>
      </c>
      <c r="C51" s="42"/>
      <c r="D51" s="42"/>
    </row>
    <row r="52" spans="1:4">
      <c r="A52" s="43" t="s">
        <v>38</v>
      </c>
      <c r="B52" s="4">
        <f>B53</f>
        <v>-213092.02000000002</v>
      </c>
      <c r="C52" s="44"/>
      <c r="D52" s="44"/>
    </row>
    <row r="53" spans="1:4">
      <c r="A53" s="45" t="s">
        <v>39</v>
      </c>
      <c r="B53" s="46">
        <f>B71+B59</f>
        <v>-213092.02000000002</v>
      </c>
      <c r="C53" s="44"/>
      <c r="D53" s="44"/>
    </row>
    <row r="54" spans="1:4" ht="63">
      <c r="A54" s="47" t="s">
        <v>40</v>
      </c>
      <c r="B54" s="48">
        <v>0</v>
      </c>
      <c r="C54" s="44"/>
      <c r="D54" s="44"/>
    </row>
    <row r="55" spans="1:4">
      <c r="A55" s="49" t="s">
        <v>41</v>
      </c>
      <c r="B55" s="48">
        <v>20000</v>
      </c>
      <c r="C55" s="44"/>
      <c r="D55" s="44"/>
    </row>
    <row r="56" spans="1:4">
      <c r="A56" s="49" t="s">
        <v>42</v>
      </c>
      <c r="B56" s="48">
        <v>-10000</v>
      </c>
      <c r="C56" s="44"/>
      <c r="D56" s="44"/>
    </row>
    <row r="57" spans="1:4">
      <c r="A57" s="49" t="s">
        <v>43</v>
      </c>
      <c r="B57" s="48">
        <v>-3000</v>
      </c>
      <c r="C57" s="44"/>
      <c r="D57" s="44"/>
    </row>
    <row r="58" spans="1:4">
      <c r="A58" s="49" t="s">
        <v>44</v>
      </c>
      <c r="B58" s="48">
        <v>-7000</v>
      </c>
      <c r="C58" s="44"/>
      <c r="D58" s="44"/>
    </row>
    <row r="59" spans="1:4" ht="63">
      <c r="A59" s="47" t="s">
        <v>45</v>
      </c>
      <c r="B59" s="48">
        <f>B64+B66+B62+B60</f>
        <v>505354.27</v>
      </c>
      <c r="C59" s="44"/>
      <c r="D59" s="44"/>
    </row>
    <row r="60" spans="1:4" ht="31.5">
      <c r="A60" s="47" t="s">
        <v>46</v>
      </c>
      <c r="B60" s="48">
        <f>B61</f>
        <v>4500</v>
      </c>
      <c r="C60" s="44"/>
      <c r="D60" s="44"/>
    </row>
    <row r="61" spans="1:4">
      <c r="A61" s="49" t="s">
        <v>47</v>
      </c>
      <c r="B61" s="48">
        <v>4500</v>
      </c>
      <c r="C61" s="44"/>
      <c r="D61" s="44"/>
    </row>
    <row r="62" spans="1:4" ht="47.25">
      <c r="A62" s="49" t="s">
        <v>48</v>
      </c>
      <c r="B62" s="48">
        <f>B63</f>
        <v>-4500</v>
      </c>
      <c r="C62" s="44"/>
      <c r="D62" s="44"/>
    </row>
    <row r="63" spans="1:4">
      <c r="A63" s="49" t="s">
        <v>49</v>
      </c>
      <c r="B63" s="48">
        <v>-4500</v>
      </c>
      <c r="C63" s="44"/>
      <c r="D63" s="44"/>
    </row>
    <row r="64" spans="1:4" ht="63">
      <c r="A64" s="47" t="s">
        <v>50</v>
      </c>
      <c r="B64" s="48">
        <f>B65</f>
        <v>393165.62</v>
      </c>
      <c r="C64" s="44"/>
      <c r="D64" s="44"/>
    </row>
    <row r="65" spans="1:4">
      <c r="A65" s="49" t="s">
        <v>51</v>
      </c>
      <c r="B65" s="48">
        <v>393165.62</v>
      </c>
      <c r="C65" s="44"/>
      <c r="D65" s="44"/>
    </row>
    <row r="66" spans="1:4" ht="47.25">
      <c r="A66" s="49" t="s">
        <v>52</v>
      </c>
      <c r="B66" s="48">
        <f>B67</f>
        <v>112188.65</v>
      </c>
      <c r="C66" s="44"/>
      <c r="D66" s="44"/>
    </row>
    <row r="67" spans="1:4">
      <c r="A67" s="49" t="s">
        <v>53</v>
      </c>
      <c r="B67" s="48">
        <v>112188.65</v>
      </c>
      <c r="C67" s="44"/>
      <c r="D67" s="44"/>
    </row>
    <row r="68" spans="1:4">
      <c r="A68" s="50" t="s">
        <v>54</v>
      </c>
      <c r="B68" s="48"/>
      <c r="C68" s="44"/>
      <c r="D68" s="44"/>
    </row>
    <row r="69" spans="1:4">
      <c r="A69" s="133" t="s">
        <v>55</v>
      </c>
      <c r="B69" s="48">
        <v>-13000</v>
      </c>
      <c r="C69" s="44"/>
      <c r="D69" s="44"/>
    </row>
    <row r="70" spans="1:4">
      <c r="A70" s="49" t="s">
        <v>56</v>
      </c>
      <c r="B70" s="48">
        <v>13000</v>
      </c>
      <c r="C70" s="44"/>
      <c r="D70" s="44"/>
    </row>
    <row r="71" spans="1:4" ht="31.5">
      <c r="A71" s="134" t="s">
        <v>57</v>
      </c>
      <c r="B71" s="48">
        <f>B72+B77+B79</f>
        <v>-718446.29</v>
      </c>
      <c r="C71" s="44"/>
      <c r="D71" s="44"/>
    </row>
    <row r="72" spans="1:4" ht="47.25">
      <c r="A72" s="50" t="s">
        <v>58</v>
      </c>
      <c r="B72" s="48">
        <f>B73+B76</f>
        <v>0</v>
      </c>
      <c r="C72" s="44"/>
      <c r="D72" s="44"/>
    </row>
    <row r="73" spans="1:4">
      <c r="A73" s="49" t="s">
        <v>59</v>
      </c>
      <c r="B73" s="48">
        <v>255684.8</v>
      </c>
      <c r="C73" s="44"/>
      <c r="D73" s="44"/>
    </row>
    <row r="74" spans="1:4">
      <c r="A74" s="51" t="s">
        <v>60</v>
      </c>
      <c r="B74" s="48">
        <v>164000</v>
      </c>
      <c r="C74" s="44"/>
      <c r="D74" s="44"/>
    </row>
    <row r="75" spans="1:4">
      <c r="A75" s="51" t="s">
        <v>61</v>
      </c>
      <c r="B75" s="48">
        <v>47100</v>
      </c>
      <c r="C75" s="44"/>
      <c r="D75" s="44"/>
    </row>
    <row r="76" spans="1:4">
      <c r="A76" s="49" t="s">
        <v>62</v>
      </c>
      <c r="B76" s="48">
        <v>-255684.8</v>
      </c>
      <c r="C76" s="44"/>
      <c r="D76" s="44"/>
    </row>
    <row r="77" spans="1:4" ht="47.25">
      <c r="A77" s="47" t="s">
        <v>63</v>
      </c>
      <c r="B77" s="48">
        <f>B78</f>
        <v>-1134346.29</v>
      </c>
      <c r="C77" s="44"/>
      <c r="D77" s="44"/>
    </row>
    <row r="78" spans="1:4">
      <c r="A78" s="49" t="s">
        <v>64</v>
      </c>
      <c r="B78" s="48">
        <v>-1134346.29</v>
      </c>
      <c r="C78" s="44"/>
      <c r="D78" s="44"/>
    </row>
    <row r="79" spans="1:4" ht="31.5">
      <c r="A79" s="47" t="s">
        <v>65</v>
      </c>
      <c r="B79" s="48">
        <f>B80</f>
        <v>415900</v>
      </c>
      <c r="C79" s="44"/>
      <c r="D79" s="44"/>
    </row>
    <row r="80" spans="1:4">
      <c r="A80" s="49" t="s">
        <v>66</v>
      </c>
      <c r="B80" s="48">
        <v>415900</v>
      </c>
      <c r="C80" s="44"/>
      <c r="D80" s="44"/>
    </row>
    <row r="81" spans="1:4">
      <c r="A81" s="38" t="s">
        <v>67</v>
      </c>
      <c r="B81" s="39">
        <f>B50+B51</f>
        <v>58775807.399999999</v>
      </c>
      <c r="C81" s="39">
        <f t="shared" ref="C81:D81" si="21">C50+C51</f>
        <v>54577000</v>
      </c>
      <c r="D81" s="39">
        <f t="shared" si="21"/>
        <v>54276500</v>
      </c>
    </row>
    <row r="82" spans="1:4">
      <c r="A82" s="52" t="s">
        <v>68</v>
      </c>
      <c r="B82" s="53">
        <v>880200</v>
      </c>
      <c r="C82" s="54">
        <v>889100</v>
      </c>
      <c r="D82" s="54">
        <v>923300</v>
      </c>
    </row>
    <row r="83" spans="1:4">
      <c r="A83" s="41" t="s">
        <v>3</v>
      </c>
      <c r="B83" s="37"/>
      <c r="C83" s="55"/>
      <c r="D83" s="55"/>
    </row>
    <row r="84" spans="1:4">
      <c r="A84" s="38" t="s">
        <v>69</v>
      </c>
      <c r="B84" s="39">
        <f>B82+B83</f>
        <v>880200</v>
      </c>
      <c r="C84" s="39">
        <f t="shared" ref="C84:D84" si="22">C82+C83</f>
        <v>889100</v>
      </c>
      <c r="D84" s="39">
        <f t="shared" si="22"/>
        <v>923300</v>
      </c>
    </row>
    <row r="85" spans="1:4" ht="31.5">
      <c r="A85" s="38" t="s">
        <v>70</v>
      </c>
      <c r="B85" s="39">
        <v>8449305</v>
      </c>
      <c r="C85" s="56">
        <v>4033600</v>
      </c>
      <c r="D85" s="56">
        <v>4033600</v>
      </c>
    </row>
    <row r="86" spans="1:4">
      <c r="A86" s="41" t="s">
        <v>3</v>
      </c>
      <c r="B86" s="37">
        <f>B87</f>
        <v>0</v>
      </c>
      <c r="C86" s="57"/>
      <c r="D86" s="57"/>
    </row>
    <row r="87" spans="1:4">
      <c r="A87" s="43" t="s">
        <v>38</v>
      </c>
      <c r="B87" s="4">
        <f>B88</f>
        <v>0</v>
      </c>
      <c r="C87" s="9"/>
      <c r="D87" s="9"/>
    </row>
    <row r="88" spans="1:4" ht="63">
      <c r="A88" s="38" t="s">
        <v>71</v>
      </c>
      <c r="B88" s="39">
        <f>B89</f>
        <v>0</v>
      </c>
      <c r="C88" s="9"/>
      <c r="D88" s="9"/>
    </row>
    <row r="89" spans="1:4" ht="78.75">
      <c r="A89" s="135" t="s">
        <v>72</v>
      </c>
      <c r="B89" s="136">
        <f>B90+B93</f>
        <v>0</v>
      </c>
      <c r="C89" s="58"/>
      <c r="D89" s="58"/>
    </row>
    <row r="90" spans="1:4" ht="49.5">
      <c r="A90" s="137" t="s">
        <v>73</v>
      </c>
      <c r="B90" s="138">
        <f>B91+B92</f>
        <v>-1980000</v>
      </c>
      <c r="C90" s="59"/>
      <c r="D90" s="59"/>
    </row>
    <row r="91" spans="1:4">
      <c r="A91" s="60" t="s">
        <v>74</v>
      </c>
      <c r="B91" s="37">
        <v>-4630505</v>
      </c>
      <c r="C91" s="61"/>
      <c r="D91" s="61"/>
    </row>
    <row r="92" spans="1:4">
      <c r="A92" s="60" t="s">
        <v>75</v>
      </c>
      <c r="B92" s="37">
        <v>2650505</v>
      </c>
      <c r="C92" s="61"/>
      <c r="D92" s="61"/>
    </row>
    <row r="93" spans="1:4" ht="47.25">
      <c r="A93" s="62" t="s">
        <v>76</v>
      </c>
      <c r="B93" s="63">
        <f>B94</f>
        <v>1980000</v>
      </c>
      <c r="C93" s="61"/>
      <c r="D93" s="61"/>
    </row>
    <row r="94" spans="1:4">
      <c r="A94" s="64" t="s">
        <v>77</v>
      </c>
      <c r="B94" s="65">
        <v>1980000</v>
      </c>
      <c r="C94" s="66"/>
      <c r="D94" s="67"/>
    </row>
    <row r="95" spans="1:4" ht="39.75" customHeight="1">
      <c r="A95" s="38" t="s">
        <v>78</v>
      </c>
      <c r="B95" s="39">
        <f>B85+B86</f>
        <v>8449305</v>
      </c>
      <c r="C95" s="39">
        <f t="shared" ref="C95:D95" si="23">C85+C86</f>
        <v>4033600</v>
      </c>
      <c r="D95" s="39">
        <f t="shared" si="23"/>
        <v>4033600</v>
      </c>
    </row>
    <row r="96" spans="1:4">
      <c r="A96" s="38" t="s">
        <v>79</v>
      </c>
      <c r="B96" s="53">
        <v>18779400</v>
      </c>
      <c r="C96" s="56">
        <v>16993500</v>
      </c>
      <c r="D96" s="56">
        <v>17103000</v>
      </c>
    </row>
    <row r="97" spans="1:4">
      <c r="A97" s="68" t="s">
        <v>3</v>
      </c>
      <c r="B97" s="69"/>
      <c r="C97" s="70"/>
      <c r="D97" s="70"/>
    </row>
    <row r="98" spans="1:4">
      <c r="A98" s="43" t="s">
        <v>80</v>
      </c>
      <c r="B98" s="4">
        <f>B96+B97</f>
        <v>18779400</v>
      </c>
      <c r="C98" s="71">
        <f>C96+C97</f>
        <v>16993500</v>
      </c>
      <c r="D98" s="71">
        <f t="shared" ref="D98" si="24">D96+D97</f>
        <v>17103000</v>
      </c>
    </row>
    <row r="99" spans="1:4">
      <c r="A99" s="38" t="s">
        <v>81</v>
      </c>
      <c r="B99" s="4">
        <v>7825646.9800000004</v>
      </c>
      <c r="C99" s="56">
        <v>924500</v>
      </c>
      <c r="D99" s="56">
        <v>924500</v>
      </c>
    </row>
    <row r="100" spans="1:4">
      <c r="A100" s="41" t="s">
        <v>3</v>
      </c>
      <c r="B100" s="37">
        <f>B101+B120</f>
        <v>27485461.689999998</v>
      </c>
      <c r="C100" s="72"/>
      <c r="D100" s="72"/>
    </row>
    <row r="101" spans="1:4">
      <c r="A101" s="38" t="s">
        <v>82</v>
      </c>
      <c r="B101" s="4">
        <f>B102</f>
        <v>4567961.6899999995</v>
      </c>
      <c r="C101" s="72"/>
      <c r="D101" s="72"/>
    </row>
    <row r="102" spans="1:4">
      <c r="A102" s="38" t="s">
        <v>83</v>
      </c>
      <c r="B102" s="4">
        <f>B103</f>
        <v>4567961.6899999995</v>
      </c>
      <c r="C102" s="72"/>
      <c r="D102" s="72"/>
    </row>
    <row r="103" spans="1:4" ht="78.75">
      <c r="A103" s="47" t="s">
        <v>84</v>
      </c>
      <c r="B103" s="48">
        <f>B104</f>
        <v>4567961.6899999995</v>
      </c>
      <c r="C103" s="72"/>
      <c r="D103" s="72"/>
    </row>
    <row r="104" spans="1:4" ht="47.25">
      <c r="A104" s="47" t="s">
        <v>85</v>
      </c>
      <c r="B104" s="48">
        <f>B105+B115</f>
        <v>4567961.6899999995</v>
      </c>
      <c r="C104" s="72"/>
      <c r="D104" s="72"/>
    </row>
    <row r="105" spans="1:4" ht="78.75">
      <c r="A105" s="47" t="s">
        <v>86</v>
      </c>
      <c r="B105" s="73">
        <f>B106+B108+B111+B113</f>
        <v>-6288704.9800000004</v>
      </c>
      <c r="C105" s="72"/>
      <c r="D105" s="72"/>
    </row>
    <row r="106" spans="1:4" ht="78.75">
      <c r="A106" s="74" t="s">
        <v>87</v>
      </c>
      <c r="B106" s="75">
        <f>B107</f>
        <v>-6671204.9800000004</v>
      </c>
      <c r="C106" s="72"/>
      <c r="D106" s="72"/>
    </row>
    <row r="107" spans="1:4" ht="31.5">
      <c r="A107" s="77" t="s">
        <v>88</v>
      </c>
      <c r="B107" s="78">
        <v>-6671204.9800000004</v>
      </c>
      <c r="C107" s="72"/>
      <c r="D107" s="72"/>
    </row>
    <row r="108" spans="1:4" ht="47.25">
      <c r="A108" s="47" t="s">
        <v>89</v>
      </c>
      <c r="B108" s="48">
        <f>B109+B110</f>
        <v>-42500</v>
      </c>
      <c r="C108" s="72"/>
      <c r="D108" s="72"/>
    </row>
    <row r="109" spans="1:4">
      <c r="A109" s="49" t="s">
        <v>90</v>
      </c>
      <c r="B109" s="48">
        <v>-77360</v>
      </c>
      <c r="C109" s="72"/>
      <c r="D109" s="72"/>
    </row>
    <row r="110" spans="1:4">
      <c r="A110" s="49" t="s">
        <v>91</v>
      </c>
      <c r="B110" s="48">
        <v>34860</v>
      </c>
      <c r="C110" s="72"/>
      <c r="D110" s="72"/>
    </row>
    <row r="111" spans="1:4" ht="47.25">
      <c r="A111" s="47" t="s">
        <v>92</v>
      </c>
      <c r="B111" s="48">
        <f>B112</f>
        <v>382500</v>
      </c>
      <c r="C111" s="72"/>
      <c r="D111" s="72"/>
    </row>
    <row r="112" spans="1:4">
      <c r="A112" s="49" t="s">
        <v>93</v>
      </c>
      <c r="B112" s="48">
        <v>382500</v>
      </c>
      <c r="C112" s="72"/>
      <c r="D112" s="72"/>
    </row>
    <row r="113" spans="1:4" ht="78.75">
      <c r="A113" s="79" t="s">
        <v>87</v>
      </c>
      <c r="B113" s="48">
        <f>B114</f>
        <v>42500</v>
      </c>
      <c r="C113" s="72"/>
      <c r="D113" s="72"/>
    </row>
    <row r="114" spans="1:4" ht="31.5">
      <c r="A114" s="49" t="s">
        <v>94</v>
      </c>
      <c r="B114" s="48">
        <v>42500</v>
      </c>
      <c r="C114" s="72"/>
      <c r="D114" s="72"/>
    </row>
    <row r="115" spans="1:4" ht="141.75">
      <c r="A115" s="47" t="s">
        <v>95</v>
      </c>
      <c r="B115" s="80">
        <f>B116+B118</f>
        <v>10856666.67</v>
      </c>
      <c r="C115" s="72"/>
      <c r="D115" s="72"/>
    </row>
    <row r="116" spans="1:4" ht="47.25">
      <c r="A116" s="47" t="s">
        <v>92</v>
      </c>
      <c r="B116" s="48">
        <f>B117</f>
        <v>4185461.69</v>
      </c>
      <c r="C116" s="72"/>
      <c r="D116" s="72"/>
    </row>
    <row r="117" spans="1:4" ht="31.5">
      <c r="A117" s="49" t="s">
        <v>96</v>
      </c>
      <c r="B117" s="48">
        <v>4185461.69</v>
      </c>
      <c r="C117" s="72"/>
      <c r="D117" s="72"/>
    </row>
    <row r="118" spans="1:4" ht="78.75">
      <c r="A118" s="79" t="s">
        <v>87</v>
      </c>
      <c r="B118" s="48">
        <f>B119</f>
        <v>6671204.9800000004</v>
      </c>
      <c r="C118" s="72"/>
      <c r="D118" s="72"/>
    </row>
    <row r="119" spans="1:4" ht="31.5">
      <c r="A119" s="49" t="s">
        <v>97</v>
      </c>
      <c r="B119" s="76">
        <v>6671204.9800000004</v>
      </c>
      <c r="C119" s="72"/>
      <c r="D119" s="72"/>
    </row>
    <row r="120" spans="1:4">
      <c r="A120" s="81" t="s">
        <v>98</v>
      </c>
      <c r="B120" s="82">
        <f t="shared" ref="B120:B125" si="25">B121</f>
        <v>22917500</v>
      </c>
      <c r="C120" s="83"/>
      <c r="D120" s="72"/>
    </row>
    <row r="121" spans="1:4">
      <c r="A121" s="81" t="s">
        <v>99</v>
      </c>
      <c r="B121" s="82">
        <f t="shared" si="25"/>
        <v>22917500</v>
      </c>
      <c r="C121" s="83"/>
      <c r="D121" s="72"/>
    </row>
    <row r="122" spans="1:4" ht="47.25">
      <c r="A122" s="84" t="s">
        <v>100</v>
      </c>
      <c r="B122" s="82">
        <f t="shared" si="25"/>
        <v>22917500</v>
      </c>
      <c r="C122" s="83"/>
      <c r="D122" s="72"/>
    </row>
    <row r="123" spans="1:4" ht="47.25">
      <c r="A123" s="38" t="s">
        <v>101</v>
      </c>
      <c r="B123" s="82">
        <f t="shared" si="25"/>
        <v>22917500</v>
      </c>
      <c r="C123" s="83"/>
      <c r="D123" s="72"/>
    </row>
    <row r="124" spans="1:4" ht="47.25">
      <c r="A124" s="41" t="s">
        <v>102</v>
      </c>
      <c r="B124" s="82">
        <f t="shared" si="25"/>
        <v>22917500</v>
      </c>
      <c r="C124" s="83"/>
      <c r="D124" s="72"/>
    </row>
    <row r="125" spans="1:4" ht="204.75">
      <c r="A125" s="139" t="s">
        <v>103</v>
      </c>
      <c r="B125" s="82">
        <f t="shared" si="25"/>
        <v>22917500</v>
      </c>
      <c r="C125" s="83"/>
      <c r="D125" s="72"/>
    </row>
    <row r="126" spans="1:4">
      <c r="A126" s="49" t="s">
        <v>104</v>
      </c>
      <c r="B126" s="82">
        <v>22917500</v>
      </c>
      <c r="C126" s="83"/>
      <c r="D126" s="72"/>
    </row>
    <row r="127" spans="1:4" ht="31.5">
      <c r="A127" s="43" t="s">
        <v>105</v>
      </c>
      <c r="B127" s="4">
        <f>B99+B100</f>
        <v>35311108.670000002</v>
      </c>
      <c r="C127" s="4">
        <f t="shared" ref="C127:D127" si="26">C99+C100</f>
        <v>924500</v>
      </c>
      <c r="D127" s="39">
        <f t="shared" si="26"/>
        <v>924500</v>
      </c>
    </row>
    <row r="128" spans="1:4">
      <c r="A128" s="85" t="s">
        <v>106</v>
      </c>
      <c r="B128" s="4">
        <v>339156419.08000004</v>
      </c>
      <c r="C128" s="56">
        <v>266567000</v>
      </c>
      <c r="D128" s="86">
        <v>262904500</v>
      </c>
    </row>
    <row r="129" spans="1:4">
      <c r="A129" s="87" t="s">
        <v>3</v>
      </c>
      <c r="B129" s="88">
        <f>B130+B178</f>
        <v>36030092.019999996</v>
      </c>
      <c r="C129" s="89"/>
      <c r="D129" s="89"/>
    </row>
    <row r="130" spans="1:4">
      <c r="A130" s="85" t="s">
        <v>107</v>
      </c>
      <c r="B130" s="90">
        <f>B131+B142+B173</f>
        <v>34895745.729999997</v>
      </c>
      <c r="C130" s="71"/>
      <c r="D130" s="9"/>
    </row>
    <row r="131" spans="1:4">
      <c r="A131" s="43" t="s">
        <v>108</v>
      </c>
      <c r="B131" s="90">
        <f>B132+B138</f>
        <v>403500</v>
      </c>
      <c r="C131" s="71"/>
      <c r="D131" s="9"/>
    </row>
    <row r="132" spans="1:4" ht="47.25">
      <c r="A132" s="91" t="s">
        <v>109</v>
      </c>
      <c r="B132" s="90">
        <f>B133</f>
        <v>416600</v>
      </c>
      <c r="C132" s="71"/>
      <c r="D132" s="9"/>
    </row>
    <row r="133" spans="1:4" ht="63">
      <c r="A133" s="92" t="s">
        <v>110</v>
      </c>
      <c r="B133" s="90">
        <f>B134</f>
        <v>416600</v>
      </c>
      <c r="C133" s="71"/>
      <c r="D133" s="9"/>
    </row>
    <row r="134" spans="1:4" ht="63">
      <c r="A134" s="68" t="s">
        <v>111</v>
      </c>
      <c r="B134" s="88">
        <f>B135</f>
        <v>416600</v>
      </c>
      <c r="C134" s="71"/>
      <c r="D134" s="9"/>
    </row>
    <row r="135" spans="1:4">
      <c r="A135" s="93" t="s">
        <v>112</v>
      </c>
      <c r="B135" s="88">
        <v>416600</v>
      </c>
      <c r="C135" s="71"/>
      <c r="D135" s="9"/>
    </row>
    <row r="136" spans="1:4">
      <c r="A136" s="94" t="s">
        <v>60</v>
      </c>
      <c r="B136" s="88">
        <v>320000</v>
      </c>
      <c r="C136" s="71"/>
      <c r="D136" s="9"/>
    </row>
    <row r="137" spans="1:4">
      <c r="A137" s="94" t="s">
        <v>61</v>
      </c>
      <c r="B137" s="88">
        <v>96600</v>
      </c>
      <c r="C137" s="71"/>
      <c r="D137" s="9"/>
    </row>
    <row r="138" spans="1:4" ht="78.75">
      <c r="A138" s="47" t="s">
        <v>84</v>
      </c>
      <c r="B138" s="88">
        <v>-13100</v>
      </c>
      <c r="C138" s="71"/>
      <c r="D138" s="9"/>
    </row>
    <row r="139" spans="1:4" ht="47.25">
      <c r="A139" s="47" t="s">
        <v>85</v>
      </c>
      <c r="B139" s="88">
        <v>-13100</v>
      </c>
      <c r="C139" s="71"/>
      <c r="D139" s="9"/>
    </row>
    <row r="140" spans="1:4" ht="47.25">
      <c r="A140" s="50" t="s">
        <v>76</v>
      </c>
      <c r="B140" s="88">
        <v>-13100</v>
      </c>
      <c r="C140" s="71"/>
      <c r="D140" s="9"/>
    </row>
    <row r="141" spans="1:4">
      <c r="A141" s="94" t="s">
        <v>113</v>
      </c>
      <c r="B141" s="88">
        <v>-13100</v>
      </c>
      <c r="C141" s="71"/>
      <c r="D141" s="9"/>
    </row>
    <row r="142" spans="1:4">
      <c r="A142" s="95" t="s">
        <v>114</v>
      </c>
      <c r="B142" s="96">
        <f>B143+B169</f>
        <v>34466045.729999997</v>
      </c>
      <c r="C142" s="97"/>
      <c r="D142" s="97"/>
    </row>
    <row r="143" spans="1:4" ht="47.25">
      <c r="A143" s="91" t="s">
        <v>109</v>
      </c>
      <c r="B143" s="98">
        <f>B144+B150</f>
        <v>34479145.729999997</v>
      </c>
      <c r="C143" s="97"/>
      <c r="D143" s="97"/>
    </row>
    <row r="144" spans="1:4" ht="47.25">
      <c r="A144" s="99" t="s">
        <v>115</v>
      </c>
      <c r="B144" s="98">
        <f>B145</f>
        <v>30700000</v>
      </c>
      <c r="C144" s="97"/>
      <c r="D144" s="97"/>
    </row>
    <row r="145" spans="1:4" ht="31.5">
      <c r="A145" s="41" t="s">
        <v>116</v>
      </c>
      <c r="B145" s="98">
        <f>B146+B148</f>
        <v>30700000</v>
      </c>
      <c r="C145" s="97"/>
      <c r="D145" s="97"/>
    </row>
    <row r="146" spans="1:4" ht="63">
      <c r="A146" s="140" t="s">
        <v>117</v>
      </c>
      <c r="B146" s="98">
        <f>B147</f>
        <v>14400000</v>
      </c>
      <c r="C146" s="97"/>
      <c r="D146" s="97"/>
    </row>
    <row r="147" spans="1:4">
      <c r="A147" s="141" t="s">
        <v>118</v>
      </c>
      <c r="B147" s="98">
        <v>14400000</v>
      </c>
      <c r="C147" s="97"/>
      <c r="D147" s="97"/>
    </row>
    <row r="148" spans="1:4" ht="94.5">
      <c r="A148" s="140" t="s">
        <v>119</v>
      </c>
      <c r="B148" s="98">
        <f>B149</f>
        <v>16300000</v>
      </c>
      <c r="C148" s="97"/>
      <c r="D148" s="97"/>
    </row>
    <row r="149" spans="1:4">
      <c r="A149" s="141" t="s">
        <v>120</v>
      </c>
      <c r="B149" s="98">
        <v>16300000</v>
      </c>
      <c r="C149" s="97"/>
      <c r="D149" s="97"/>
    </row>
    <row r="150" spans="1:4" ht="63">
      <c r="A150" s="92" t="s">
        <v>110</v>
      </c>
      <c r="B150" s="98">
        <f>B151+B157</f>
        <v>3779145.73</v>
      </c>
      <c r="C150" s="97"/>
      <c r="D150" s="97"/>
    </row>
    <row r="151" spans="1:4" ht="31.5">
      <c r="A151" s="47" t="s">
        <v>121</v>
      </c>
      <c r="B151" s="98">
        <f>B153+B155</f>
        <v>-505354.27</v>
      </c>
      <c r="C151" s="97"/>
      <c r="D151" s="97"/>
    </row>
    <row r="152" spans="1:4">
      <c r="A152" s="51" t="s">
        <v>122</v>
      </c>
      <c r="B152" s="98">
        <f>B153+B155</f>
        <v>-505354.27</v>
      </c>
      <c r="C152" s="97"/>
      <c r="D152" s="97"/>
    </row>
    <row r="153" spans="1:4" ht="63">
      <c r="A153" s="47" t="s">
        <v>50</v>
      </c>
      <c r="B153" s="98">
        <f>B154</f>
        <v>-393165.62</v>
      </c>
      <c r="C153" s="97"/>
      <c r="D153" s="97"/>
    </row>
    <row r="154" spans="1:4">
      <c r="A154" s="51" t="s">
        <v>123</v>
      </c>
      <c r="B154" s="98">
        <v>-393165.62</v>
      </c>
      <c r="C154" s="97"/>
      <c r="D154" s="97"/>
    </row>
    <row r="155" spans="1:4" ht="47.25">
      <c r="A155" s="49" t="s">
        <v>52</v>
      </c>
      <c r="B155" s="98">
        <f>B156</f>
        <v>-112188.65</v>
      </c>
      <c r="C155" s="97"/>
      <c r="D155" s="97"/>
    </row>
    <row r="156" spans="1:4">
      <c r="A156" s="51" t="s">
        <v>124</v>
      </c>
      <c r="B156" s="98">
        <v>-112188.65</v>
      </c>
      <c r="C156" s="97"/>
      <c r="D156" s="97"/>
    </row>
    <row r="157" spans="1:4" ht="31.5">
      <c r="A157" s="47" t="s">
        <v>125</v>
      </c>
      <c r="B157" s="98">
        <f>B158</f>
        <v>4284500</v>
      </c>
      <c r="C157" s="97"/>
      <c r="D157" s="97"/>
    </row>
    <row r="158" spans="1:4">
      <c r="A158" s="51" t="s">
        <v>126</v>
      </c>
      <c r="B158" s="98">
        <f>B159+B163+B167</f>
        <v>4284500</v>
      </c>
      <c r="C158" s="97"/>
      <c r="D158" s="97"/>
    </row>
    <row r="159" spans="1:4" ht="63">
      <c r="A159" s="68" t="s">
        <v>111</v>
      </c>
      <c r="B159" s="98">
        <f>B160</f>
        <v>-416600</v>
      </c>
      <c r="C159" s="97"/>
      <c r="D159" s="97"/>
    </row>
    <row r="160" spans="1:4">
      <c r="A160" s="94" t="s">
        <v>127</v>
      </c>
      <c r="B160" s="98">
        <f>B161+B162</f>
        <v>-416600</v>
      </c>
      <c r="C160" s="97"/>
      <c r="D160" s="97"/>
    </row>
    <row r="161" spans="1:4">
      <c r="A161" s="94" t="s">
        <v>60</v>
      </c>
      <c r="B161" s="98">
        <v>-320000</v>
      </c>
      <c r="C161" s="97"/>
      <c r="D161" s="97"/>
    </row>
    <row r="162" spans="1:4">
      <c r="A162" s="94" t="s">
        <v>61</v>
      </c>
      <c r="B162" s="98">
        <v>-96600</v>
      </c>
      <c r="C162" s="97"/>
      <c r="D162" s="97"/>
    </row>
    <row r="163" spans="1:4" ht="78.75">
      <c r="A163" s="79" t="s">
        <v>128</v>
      </c>
      <c r="B163" s="98">
        <f>B164</f>
        <v>801100</v>
      </c>
      <c r="C163" s="97"/>
      <c r="D163" s="97"/>
    </row>
    <row r="164" spans="1:4">
      <c r="A164" s="142" t="s">
        <v>129</v>
      </c>
      <c r="B164" s="98">
        <v>801100</v>
      </c>
      <c r="C164" s="97"/>
      <c r="D164" s="97"/>
    </row>
    <row r="165" spans="1:4">
      <c r="A165" s="141" t="s">
        <v>60</v>
      </c>
      <c r="B165" s="98">
        <v>615300</v>
      </c>
      <c r="C165" s="97"/>
      <c r="D165" s="97"/>
    </row>
    <row r="166" spans="1:4">
      <c r="A166" s="141" t="s">
        <v>61</v>
      </c>
      <c r="B166" s="98">
        <v>185800</v>
      </c>
      <c r="C166" s="97"/>
      <c r="D166" s="97"/>
    </row>
    <row r="167" spans="1:4" ht="63">
      <c r="A167" s="140" t="s">
        <v>130</v>
      </c>
      <c r="B167" s="98">
        <f>B168</f>
        <v>3900000</v>
      </c>
      <c r="C167" s="97"/>
      <c r="D167" s="97"/>
    </row>
    <row r="168" spans="1:4">
      <c r="A168" s="141" t="s">
        <v>131</v>
      </c>
      <c r="B168" s="98">
        <v>3900000</v>
      </c>
      <c r="C168" s="97"/>
      <c r="D168" s="97"/>
    </row>
    <row r="169" spans="1:4" ht="78.75">
      <c r="A169" s="100" t="s">
        <v>84</v>
      </c>
      <c r="B169" s="88">
        <v>-13100</v>
      </c>
      <c r="C169" s="97"/>
      <c r="D169" s="97"/>
    </row>
    <row r="170" spans="1:4" ht="47.25">
      <c r="A170" s="100" t="s">
        <v>85</v>
      </c>
      <c r="B170" s="88">
        <v>-13100</v>
      </c>
      <c r="C170" s="97"/>
      <c r="D170" s="97"/>
    </row>
    <row r="171" spans="1:4" ht="47.25">
      <c r="A171" s="101" t="s">
        <v>76</v>
      </c>
      <c r="B171" s="88">
        <v>-13100</v>
      </c>
      <c r="C171" s="97"/>
      <c r="D171" s="97"/>
    </row>
    <row r="172" spans="1:4">
      <c r="A172" s="94" t="s">
        <v>113</v>
      </c>
      <c r="B172" s="88">
        <v>-13100</v>
      </c>
      <c r="C172" s="97"/>
      <c r="D172" s="97"/>
    </row>
    <row r="173" spans="1:4">
      <c r="A173" s="102" t="s">
        <v>132</v>
      </c>
      <c r="B173" s="90">
        <f>B174</f>
        <v>26200</v>
      </c>
      <c r="C173" s="97"/>
      <c r="D173" s="97"/>
    </row>
    <row r="174" spans="1:4" ht="47.25">
      <c r="A174" s="103" t="s">
        <v>133</v>
      </c>
      <c r="B174" s="88">
        <f>B175</f>
        <v>26200</v>
      </c>
      <c r="C174" s="97"/>
      <c r="D174" s="97"/>
    </row>
    <row r="175" spans="1:4" ht="63">
      <c r="A175" s="103" t="s">
        <v>110</v>
      </c>
      <c r="B175" s="88">
        <f>B176</f>
        <v>26200</v>
      </c>
      <c r="C175" s="97"/>
      <c r="D175" s="97"/>
    </row>
    <row r="176" spans="1:4" ht="47.25">
      <c r="A176" s="103" t="s">
        <v>134</v>
      </c>
      <c r="B176" s="88">
        <f>B177</f>
        <v>26200</v>
      </c>
      <c r="C176" s="97"/>
      <c r="D176" s="97"/>
    </row>
    <row r="177" spans="1:4">
      <c r="A177" s="104" t="s">
        <v>135</v>
      </c>
      <c r="B177" s="88">
        <v>26200</v>
      </c>
      <c r="C177" s="97"/>
      <c r="D177" s="97"/>
    </row>
    <row r="178" spans="1:4">
      <c r="A178" s="105" t="s">
        <v>38</v>
      </c>
      <c r="B178" s="106">
        <f>B179</f>
        <v>1134346.29</v>
      </c>
      <c r="C178" s="20"/>
      <c r="D178" s="20"/>
    </row>
    <row r="179" spans="1:4">
      <c r="A179" s="107" t="s">
        <v>108</v>
      </c>
      <c r="B179" s="108">
        <f>B180</f>
        <v>1134346.29</v>
      </c>
      <c r="C179" s="20"/>
      <c r="D179" s="20"/>
    </row>
    <row r="180" spans="1:4" ht="63">
      <c r="A180" s="74" t="s">
        <v>136</v>
      </c>
      <c r="B180" s="98">
        <f>B181</f>
        <v>1134346.29</v>
      </c>
      <c r="C180" s="20"/>
      <c r="D180" s="20"/>
    </row>
    <row r="181" spans="1:4">
      <c r="A181" s="74" t="s">
        <v>137</v>
      </c>
      <c r="B181" s="98">
        <f>B182+B184</f>
        <v>1134346.29</v>
      </c>
      <c r="C181" s="20"/>
      <c r="D181" s="20"/>
    </row>
    <row r="182" spans="1:4" ht="94.5">
      <c r="A182" s="109" t="s">
        <v>138</v>
      </c>
      <c r="B182" s="110">
        <v>32198</v>
      </c>
      <c r="C182" s="20"/>
      <c r="D182" s="20"/>
    </row>
    <row r="183" spans="1:4">
      <c r="A183" s="111" t="s">
        <v>139</v>
      </c>
      <c r="B183" s="110">
        <v>32198</v>
      </c>
      <c r="C183" s="20"/>
      <c r="D183" s="20"/>
    </row>
    <row r="184" spans="1:4" ht="126">
      <c r="A184" s="143" t="s">
        <v>140</v>
      </c>
      <c r="B184" s="75">
        <f>B185</f>
        <v>1102148.29</v>
      </c>
      <c r="C184" s="20"/>
      <c r="D184" s="20"/>
    </row>
    <row r="185" spans="1:4">
      <c r="A185" s="111" t="s">
        <v>141</v>
      </c>
      <c r="B185" s="112">
        <v>1102148.29</v>
      </c>
      <c r="C185" s="20"/>
      <c r="D185" s="20"/>
    </row>
    <row r="186" spans="1:4">
      <c r="A186" s="113" t="s">
        <v>142</v>
      </c>
      <c r="B186" s="4">
        <f>B128+B129</f>
        <v>375186511.10000002</v>
      </c>
      <c r="C186" s="39">
        <f>C128+C129</f>
        <v>266567000</v>
      </c>
      <c r="D186" s="39">
        <f>D128+D129</f>
        <v>262904500</v>
      </c>
    </row>
    <row r="187" spans="1:4">
      <c r="A187" s="114" t="s">
        <v>143</v>
      </c>
      <c r="B187" s="4">
        <v>84305280</v>
      </c>
      <c r="C187" s="40">
        <v>59089280</v>
      </c>
      <c r="D187" s="40">
        <v>57936280</v>
      </c>
    </row>
    <row r="188" spans="1:4">
      <c r="A188" s="115" t="s">
        <v>3</v>
      </c>
      <c r="B188" s="69"/>
      <c r="C188" s="37">
        <f t="shared" ref="C188:D191" si="27">C189</f>
        <v>13000000</v>
      </c>
      <c r="D188" s="37">
        <f t="shared" si="27"/>
        <v>13000000</v>
      </c>
    </row>
    <row r="189" spans="1:4">
      <c r="A189" s="113" t="s">
        <v>144</v>
      </c>
      <c r="B189" s="4"/>
      <c r="C189" s="39">
        <f t="shared" si="27"/>
        <v>13000000</v>
      </c>
      <c r="D189" s="39">
        <f t="shared" si="27"/>
        <v>13000000</v>
      </c>
    </row>
    <row r="190" spans="1:4">
      <c r="A190" s="113" t="s">
        <v>145</v>
      </c>
      <c r="B190" s="4"/>
      <c r="C190" s="69">
        <f t="shared" si="27"/>
        <v>13000000</v>
      </c>
      <c r="D190" s="37">
        <f t="shared" si="27"/>
        <v>13000000</v>
      </c>
    </row>
    <row r="191" spans="1:4" ht="47.25">
      <c r="A191" s="47" t="s">
        <v>146</v>
      </c>
      <c r="B191" s="48"/>
      <c r="C191" s="69">
        <f t="shared" si="27"/>
        <v>13000000</v>
      </c>
      <c r="D191" s="37">
        <f t="shared" si="27"/>
        <v>13000000</v>
      </c>
    </row>
    <row r="192" spans="1:4" ht="47.25">
      <c r="A192" s="116" t="s">
        <v>147</v>
      </c>
      <c r="B192" s="73"/>
      <c r="C192" s="69">
        <v>13000000</v>
      </c>
      <c r="D192" s="37">
        <v>13000000</v>
      </c>
    </row>
    <row r="193" spans="1:4" ht="157.5">
      <c r="A193" s="117" t="s">
        <v>148</v>
      </c>
      <c r="B193" s="63"/>
      <c r="C193" s="69"/>
      <c r="D193" s="37"/>
    </row>
    <row r="194" spans="1:4" ht="94.5">
      <c r="A194" s="118" t="s">
        <v>149</v>
      </c>
      <c r="B194" s="37"/>
      <c r="C194" s="69">
        <v>13000000</v>
      </c>
      <c r="D194" s="37">
        <v>13000000</v>
      </c>
    </row>
    <row r="195" spans="1:4">
      <c r="A195" s="118" t="s">
        <v>150</v>
      </c>
      <c r="B195" s="37"/>
      <c r="C195" s="69">
        <v>13000000</v>
      </c>
      <c r="D195" s="37">
        <v>13000000</v>
      </c>
    </row>
    <row r="196" spans="1:4">
      <c r="A196" s="113" t="s">
        <v>151</v>
      </c>
      <c r="B196" s="4">
        <f>B187+B188</f>
        <v>84305280</v>
      </c>
      <c r="C196" s="4">
        <f t="shared" ref="C196:D196" si="28">C187+C188</f>
        <v>72089280</v>
      </c>
      <c r="D196" s="39">
        <f t="shared" si="28"/>
        <v>70936280</v>
      </c>
    </row>
    <row r="197" spans="1:4">
      <c r="A197" s="38" t="s">
        <v>152</v>
      </c>
      <c r="B197" s="39">
        <v>50320986</v>
      </c>
      <c r="C197" s="119">
        <v>30826336</v>
      </c>
      <c r="D197" s="86">
        <v>30826336</v>
      </c>
    </row>
    <row r="198" spans="1:4">
      <c r="A198" s="41" t="s">
        <v>3</v>
      </c>
      <c r="B198" s="37"/>
      <c r="C198" s="120"/>
      <c r="D198" s="42"/>
    </row>
    <row r="199" spans="1:4">
      <c r="A199" s="38" t="s">
        <v>153</v>
      </c>
      <c r="B199" s="39">
        <f>B197+B198</f>
        <v>50320986</v>
      </c>
      <c r="C199" s="121">
        <f t="shared" ref="C199:D199" si="29">C197+C198</f>
        <v>30826336</v>
      </c>
      <c r="D199" s="44">
        <f t="shared" si="29"/>
        <v>30826336</v>
      </c>
    </row>
    <row r="200" spans="1:4">
      <c r="A200" s="38" t="s">
        <v>154</v>
      </c>
      <c r="B200" s="39">
        <v>20476500</v>
      </c>
      <c r="C200" s="119">
        <v>16917200</v>
      </c>
      <c r="D200" s="56">
        <v>16917200</v>
      </c>
    </row>
    <row r="201" spans="1:4">
      <c r="A201" s="41" t="s">
        <v>3</v>
      </c>
      <c r="B201" s="37">
        <v>0</v>
      </c>
      <c r="C201" s="120"/>
      <c r="D201" s="42"/>
    </row>
    <row r="202" spans="1:4">
      <c r="A202" s="38" t="s">
        <v>155</v>
      </c>
      <c r="B202" s="39">
        <f>B200+B201</f>
        <v>20476500</v>
      </c>
      <c r="C202" s="9">
        <f t="shared" ref="C202:D202" si="30">C200+C201</f>
        <v>16917200</v>
      </c>
      <c r="D202" s="9">
        <f t="shared" si="30"/>
        <v>16917200</v>
      </c>
    </row>
    <row r="203" spans="1:4" ht="31.5">
      <c r="A203" s="38" t="s">
        <v>156</v>
      </c>
      <c r="B203" s="39">
        <v>3343400</v>
      </c>
      <c r="C203" s="122">
        <v>3944200</v>
      </c>
      <c r="D203" s="86">
        <v>4306100</v>
      </c>
    </row>
    <row r="204" spans="1:4">
      <c r="A204" s="68" t="s">
        <v>3</v>
      </c>
      <c r="B204" s="69">
        <v>0</v>
      </c>
      <c r="C204" s="42"/>
      <c r="D204" s="42"/>
    </row>
    <row r="205" spans="1:4" ht="31.5">
      <c r="A205" s="43" t="s">
        <v>157</v>
      </c>
      <c r="B205" s="4">
        <f>B203+B204</f>
        <v>3343400</v>
      </c>
      <c r="C205" s="44">
        <f t="shared" ref="C205:D205" si="31">C203+C204</f>
        <v>3944200</v>
      </c>
      <c r="D205" s="44">
        <f t="shared" si="31"/>
        <v>4306100</v>
      </c>
    </row>
    <row r="206" spans="1:4" ht="63">
      <c r="A206" s="38" t="s">
        <v>158</v>
      </c>
      <c r="B206" s="53">
        <v>18630800</v>
      </c>
      <c r="C206" s="56">
        <v>14598900</v>
      </c>
      <c r="D206" s="56">
        <v>14361700</v>
      </c>
    </row>
    <row r="207" spans="1:4">
      <c r="A207" s="41" t="s">
        <v>3</v>
      </c>
      <c r="B207" s="123">
        <v>0</v>
      </c>
      <c r="C207" s="124"/>
      <c r="D207" s="124"/>
    </row>
    <row r="208" spans="1:4" ht="63">
      <c r="A208" s="38" t="s">
        <v>159</v>
      </c>
      <c r="B208" s="39">
        <f>B206+B207</f>
        <v>18630800</v>
      </c>
      <c r="C208" s="9">
        <f t="shared" ref="C208:D208" si="32">C206+C207</f>
        <v>14598900</v>
      </c>
      <c r="D208" s="9">
        <f t="shared" si="32"/>
        <v>14361700</v>
      </c>
    </row>
    <row r="209" spans="1:4">
      <c r="A209" s="38" t="s">
        <v>160</v>
      </c>
      <c r="B209" s="53">
        <v>0</v>
      </c>
      <c r="C209" s="56">
        <v>6349800</v>
      </c>
      <c r="D209" s="56">
        <v>12338600</v>
      </c>
    </row>
    <row r="210" spans="1:4" ht="31.5">
      <c r="A210" s="125" t="s">
        <v>161</v>
      </c>
      <c r="B210" s="11">
        <v>611156836.48000002</v>
      </c>
      <c r="C210" s="126">
        <f>C206+C203+C200+C197+C187+C128+C99+C96+C85+C82+C50+C209</f>
        <v>475710416</v>
      </c>
      <c r="D210" s="126">
        <f>D206+D203+D200+D197+D187+D128+D99+D96+D85+D82+D50+D209</f>
        <v>476851616</v>
      </c>
    </row>
    <row r="211" spans="1:4">
      <c r="A211" s="127" t="s">
        <v>3</v>
      </c>
      <c r="B211" s="128">
        <f>B207+B204+B201+B198+B188+B129+B100+B97+B86+B83+B51</f>
        <v>63302461.68999999</v>
      </c>
      <c r="C211" s="129">
        <f>C207+C204+C201+C198+C188+C129+C100+C97+C86+C83+C51</f>
        <v>13000000</v>
      </c>
      <c r="D211" s="129">
        <f>D207+D204+D201+D198+D188+D129+D100+D97+D86+D83+D51</f>
        <v>13000000</v>
      </c>
    </row>
    <row r="212" spans="1:4">
      <c r="A212" s="130" t="s">
        <v>162</v>
      </c>
      <c r="B212" s="11">
        <f>B210+B211</f>
        <v>674459298.16999996</v>
      </c>
      <c r="C212" s="131">
        <f t="shared" ref="C212:D212" si="33">C210+C211</f>
        <v>488710416</v>
      </c>
      <c r="D212" s="131">
        <f t="shared" si="33"/>
        <v>489851616</v>
      </c>
    </row>
  </sheetData>
  <mergeCells count="1">
    <mergeCell ref="A1:D1"/>
  </mergeCells>
  <pageMargins left="0.70866141732283472" right="0.70866141732283472" top="0.15748031496062992" bottom="0.15748031496062992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уточн кратк на Думу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2021-04-16T08:53:06Z</dcterms:modified>
</cp:coreProperties>
</file>