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7215" yWindow="465" windowWidth="17490" windowHeight="11010" tabRatio="598" activeTab="2"/>
  </bookViews>
  <sheets>
    <sheet name="октябрь 2021" sheetId="10" r:id="rId1"/>
    <sheet name="ноябрь 2021" sheetId="11" r:id="rId2"/>
    <sheet name="декабрь 2021 " sheetId="12" r:id="rId3"/>
  </sheets>
  <calcPr calcId="125725"/>
</workbook>
</file>

<file path=xl/calcChain.xml><?xml version="1.0" encoding="utf-8"?>
<calcChain xmlns="http://schemas.openxmlformats.org/spreadsheetml/2006/main">
  <c r="F55" i="12"/>
  <c r="F51"/>
  <c r="F48"/>
  <c r="F49"/>
  <c r="F50"/>
  <c r="F52"/>
  <c r="D36"/>
  <c r="D34"/>
  <c r="F28"/>
  <c r="C28" l="1"/>
  <c r="D16"/>
  <c r="D61"/>
  <c r="D60"/>
  <c r="F54"/>
  <c r="F53"/>
  <c r="F47"/>
  <c r="J47" s="1"/>
  <c r="C48"/>
  <c r="D47"/>
  <c r="C47"/>
  <c r="G44"/>
  <c r="G45" s="1"/>
  <c r="E44"/>
  <c r="C44"/>
  <c r="F43"/>
  <c r="F42"/>
  <c r="D44"/>
  <c r="F41"/>
  <c r="F40"/>
  <c r="F39"/>
  <c r="F38"/>
  <c r="F37"/>
  <c r="F36"/>
  <c r="F35"/>
  <c r="F34"/>
  <c r="F33"/>
  <c r="F32"/>
  <c r="D27"/>
  <c r="D26"/>
  <c r="D25"/>
  <c r="D24"/>
  <c r="D23"/>
  <c r="D22"/>
  <c r="D21"/>
  <c r="D20"/>
  <c r="D19"/>
  <c r="D18"/>
  <c r="D17"/>
  <c r="D15"/>
  <c r="D14"/>
  <c r="D13"/>
  <c r="D12"/>
  <c r="D11"/>
  <c r="D10"/>
  <c r="D9"/>
  <c r="D8"/>
  <c r="D7"/>
  <c r="D28" s="1"/>
  <c r="D6"/>
  <c r="F6" s="1"/>
  <c r="D42" i="11"/>
  <c r="D44" s="1"/>
  <c r="C44"/>
  <c r="D45" i="12" l="1"/>
  <c r="F44"/>
  <c r="F45" s="1"/>
  <c r="D20" i="11"/>
  <c r="D21"/>
  <c r="D22"/>
  <c r="D23"/>
  <c r="D24"/>
  <c r="D8"/>
  <c r="D9"/>
  <c r="D10"/>
  <c r="D11"/>
  <c r="D12"/>
  <c r="D13"/>
  <c r="D14"/>
  <c r="D7"/>
  <c r="C28"/>
  <c r="D18"/>
  <c r="C17"/>
  <c r="D17" s="1"/>
  <c r="F16"/>
  <c r="D16" s="1"/>
  <c r="D15"/>
  <c r="D61" l="1"/>
  <c r="D60"/>
  <c r="F55"/>
  <c r="F54"/>
  <c r="F53"/>
  <c r="F52"/>
  <c r="D51"/>
  <c r="F51" s="1"/>
  <c r="F50"/>
  <c r="F48" s="1"/>
  <c r="C48"/>
  <c r="C47" s="1"/>
  <c r="E47"/>
  <c r="G44"/>
  <c r="G45" s="1"/>
  <c r="E44"/>
  <c r="F43"/>
  <c r="F42"/>
  <c r="F41"/>
  <c r="F40"/>
  <c r="F39"/>
  <c r="F38"/>
  <c r="F37"/>
  <c r="F36"/>
  <c r="F35"/>
  <c r="F34"/>
  <c r="F33"/>
  <c r="F32"/>
  <c r="D28"/>
  <c r="F28"/>
  <c r="D6"/>
  <c r="F6" s="1"/>
  <c r="D60" i="10"/>
  <c r="F8"/>
  <c r="E44"/>
  <c r="F44" i="11" l="1"/>
  <c r="F45" s="1"/>
  <c r="F47"/>
  <c r="D47"/>
  <c r="D45"/>
  <c r="F7" i="10"/>
  <c r="F9"/>
  <c r="F10"/>
  <c r="F11"/>
  <c r="F12"/>
  <c r="F13"/>
  <c r="F14"/>
  <c r="F17"/>
  <c r="F18"/>
  <c r="F19"/>
  <c r="F20"/>
  <c r="F21"/>
  <c r="F22"/>
  <c r="F23"/>
  <c r="F24"/>
  <c r="F25"/>
  <c r="F26"/>
  <c r="F27"/>
  <c r="C48" l="1"/>
  <c r="F55"/>
  <c r="F53"/>
  <c r="C47"/>
  <c r="D61"/>
  <c r="F54"/>
  <c r="F52"/>
  <c r="D51"/>
  <c r="D47" s="1"/>
  <c r="F50"/>
  <c r="F48" s="1"/>
  <c r="E47"/>
  <c r="G44"/>
  <c r="G45" s="1"/>
  <c r="D44"/>
  <c r="F43"/>
  <c r="F42"/>
  <c r="F41"/>
  <c r="F40"/>
  <c r="F39"/>
  <c r="F38"/>
  <c r="F37"/>
  <c r="F36"/>
  <c r="F35"/>
  <c r="F34"/>
  <c r="F33"/>
  <c r="F32"/>
  <c r="F44" l="1"/>
  <c r="F15"/>
  <c r="F16"/>
  <c r="D28"/>
  <c r="F51"/>
  <c r="F47" s="1"/>
  <c r="D6" l="1"/>
  <c r="F6" s="1"/>
  <c r="D45"/>
  <c r="F28"/>
  <c r="F45" s="1"/>
  <c r="D19" i="11"/>
  <c r="D26"/>
  <c r="D25"/>
  <c r="D27"/>
</calcChain>
</file>

<file path=xl/sharedStrings.xml><?xml version="1.0" encoding="utf-8"?>
<sst xmlns="http://schemas.openxmlformats.org/spreadsheetml/2006/main" count="264" uniqueCount="96">
  <si>
    <t>ПОКАЗАТЕЛИ</t>
  </si>
  <si>
    <t>Доходы бюджета</t>
  </si>
  <si>
    <t>ИТОГО ДОХОДОВ</t>
  </si>
  <si>
    <t>НАЛОГОВЫЕ И НЕНАЛОГОВЫЕ ДОХОДЫ</t>
  </si>
  <si>
    <t>Налог на доходы физических лиц</t>
  </si>
  <si>
    <t>Акцизы</t>
  </si>
  <si>
    <t>Налог на вмененный доход</t>
  </si>
  <si>
    <t>Прочие налоговые доходы</t>
  </si>
  <si>
    <t>Неналоговые доходы</t>
  </si>
  <si>
    <t>БЕЗВОЗМЕЗДНЫЕ ПОСТУПЛЕНИЯ</t>
  </si>
  <si>
    <t>Дотации, в т.ч.</t>
  </si>
  <si>
    <t>на выравнивание бюджетной обеспеченности</t>
  </si>
  <si>
    <t>Субсидии, в т.ч.</t>
  </si>
  <si>
    <t>Иные межбюджетные трансферты</t>
  </si>
  <si>
    <t>Заработная плата и начисления на нее (КОСГУ 211,213), в т.ч.</t>
  </si>
  <si>
    <t>ИТОГО РАСХОДОВ</t>
  </si>
  <si>
    <t>Профицит (+)/дефицит (-)</t>
  </si>
  <si>
    <t>Итого источников</t>
  </si>
  <si>
    <t>Бюджетные кредиты, полученные от других бюджетов</t>
  </si>
  <si>
    <t xml:space="preserve"> - получение бюджетных кредитов</t>
  </si>
  <si>
    <t xml:space="preserve"> - погашение бюджетных кредитов</t>
  </si>
  <si>
    <t>Кредиты, полученные от кредитных организаций</t>
  </si>
  <si>
    <t xml:space="preserve"> - получение кредитов от кредитных организаций</t>
  </si>
  <si>
    <t xml:space="preserve"> - погашение кредитов от кредитных организаций</t>
  </si>
  <si>
    <t>Примечание</t>
  </si>
  <si>
    <t>Субвенции, в т.ч.</t>
  </si>
  <si>
    <t>ИСТОЧНИКИ ФИНАНСИРОВАНИЯ ДЕФИЦИТА БЮДЖЕТА</t>
  </si>
  <si>
    <t>РАСХОДЫ БЮДЖЕТА</t>
  </si>
  <si>
    <t>ДОХОДЫ БЮДЖЕТА</t>
  </si>
  <si>
    <t>тыс. рублей</t>
  </si>
  <si>
    <t>Бюджетные кредиты предоставленные</t>
  </si>
  <si>
    <t>Справочно</t>
  </si>
  <si>
    <t>% к доходам за исключением БП</t>
  </si>
  <si>
    <t>Дефицит</t>
  </si>
  <si>
    <t>Отклонение (+/-)</t>
  </si>
  <si>
    <t>Бюджетные ассигнования с учетом изменений</t>
  </si>
  <si>
    <t>в т.ч.</t>
  </si>
  <si>
    <t>софинансированпе за счет средств бюджета субъекта РФ*</t>
  </si>
  <si>
    <t>Бюджетные ассиогнования с учетом изменений</t>
  </si>
  <si>
    <t>Изменение остатков средств бюджетов</t>
  </si>
  <si>
    <t>Безвозмездные поступления из областного бюджета</t>
  </si>
  <si>
    <t>в том числе на коммунальные услуги</t>
  </si>
  <si>
    <t>Прочие безвозмездные поступления</t>
  </si>
  <si>
    <t>Доходы бюджетов бюджетной системы Российской Федерации от возврата остатков субсидий и субвенций прошлых лет</t>
  </si>
  <si>
    <t>Возврат остатков субсидий и субвенциий прошлых лет</t>
  </si>
  <si>
    <t xml:space="preserve"> за счет средств межбюджетных трансфертов</t>
  </si>
  <si>
    <t>органов местного самоуправления</t>
  </si>
  <si>
    <t>Заработная плата и начисления на нее работникам учреждений, осуществляемые за счет средств субсидий, предоставляемых автономным и бюджетным учреждениям</t>
  </si>
  <si>
    <t>Матзатраты</t>
  </si>
  <si>
    <t>в т.ч. ремонты</t>
  </si>
  <si>
    <t>Межбюджетные трансферты поселениям</t>
  </si>
  <si>
    <t xml:space="preserve">Расходы на обслуживание  долга </t>
  </si>
  <si>
    <t>Предельный объем  долга</t>
  </si>
  <si>
    <t>Отклонение             (+/-)</t>
  </si>
  <si>
    <t>Примечание (кому, куда, за счет чего)</t>
  </si>
  <si>
    <t>Оплата коммунальных услуг  с учетом АУ и БУ</t>
  </si>
  <si>
    <t>Социальное обеспечение (КОСГУ 260)</t>
  </si>
  <si>
    <t>на поддержку мер по обеспечению сбалансировапнности бюджетов</t>
  </si>
  <si>
    <t>Упрощенная система налогообложения</t>
  </si>
  <si>
    <t xml:space="preserve"> </t>
  </si>
  <si>
    <r>
      <t xml:space="preserve">Изменения, предусмотренные законопроектом  </t>
    </r>
    <r>
      <rPr>
        <sz val="7"/>
        <color indexed="53"/>
        <rFont val="Times New Roman"/>
        <family val="1"/>
        <charset val="204"/>
      </rPr>
      <t>(от )</t>
    </r>
  </si>
  <si>
    <t>Прочие субсидии бюджетам муниципальных районов</t>
  </si>
  <si>
    <t>Субсидии бюджетным и автономным учреждениям, за исключением расходов на фонд оплаты труда и взносы по обязательному социальному страхованию на выплаты по оплате труда работников и иные выплаты работникам учреждений</t>
  </si>
  <si>
    <t>8(81657) 21542</t>
  </si>
  <si>
    <t>приобретение и строительство (по справочно)</t>
  </si>
  <si>
    <t>Зам. председателя комитета финансов, начальник отдела по бюджету</t>
  </si>
  <si>
    <t>Свод изменений к решению о внесении изменений в бюджет Окуловского  муниципального района на 2021 год  и плановый период 2022-2023 годов</t>
  </si>
  <si>
    <t>Патентная система налогообложения</t>
  </si>
  <si>
    <t>Сумма (проект на сентябрь)</t>
  </si>
  <si>
    <t xml:space="preserve">к проекту решения Думы Окуловского муниципального района О внесении изменений в решение Думы Окуловского муниципального района от 28.12.2020 №26  (на октябрь 2021)
</t>
  </si>
  <si>
    <t>Бюджет на 2021 год  Решение Думы Окуловского муниц. района от 28.12.2020 №26  (в редакции от 19.02.2021 №40, от 22.04.2021 №50, ОТ 27.05.2021 №56, от 24.06.2021 №62, от 28.07.2021 №66, от 26.08.2021 №67)</t>
  </si>
  <si>
    <t xml:space="preserve">На софинансирование расходов по оплате коммунальных услуг,за счет экономии по муниципальным программам. </t>
  </si>
  <si>
    <t xml:space="preserve">За счет экономии по муниципальным программам. </t>
  </si>
  <si>
    <t xml:space="preserve"> Экономия по муниципальным программам. </t>
  </si>
  <si>
    <t>За счет дополнительных поступлений от продажи муниципального имущества.</t>
  </si>
  <si>
    <t>Городским и сельским поселениям муниципального района на  частичное финансирование расходных обязательств, возникающих при выполнении полномочий органов местного самоуправления поселений по вопросам местного значения в соответствии с заключенными Соглашениями</t>
  </si>
  <si>
    <t>Бюджет на 2021 год  Решение Думы Окуловского муниц. района от 28.12.2020 №26   (в редакции от 19.02.2021 №40, от 22.04.2021 №50, ОТ 27.05.2021 №56, от 24.06.2021 №62, от 28.07.2021 №66, от 26.08.2021 №67)</t>
  </si>
  <si>
    <t>Ю.Б.Павлова</t>
  </si>
  <si>
    <t>Павлова Ю.Б.</t>
  </si>
  <si>
    <t>юп 18.10.2021</t>
  </si>
  <si>
    <t xml:space="preserve">к проекту решения Думы Окуловского муниципального района О внесении изменений в решение Думы Окуловского муниципального района от 28.12.2020 №26  (на ноябрь 2021)
</t>
  </si>
  <si>
    <t>Областной закон от 01.11.2021 №26-оз</t>
  </si>
  <si>
    <t>Областной закон от 01.11.2021 №26-оз , увед. минобр. НО от 01.11.2021 №2327 (жилье детям-сиротам - 3773,1 тыс. руб.)</t>
  </si>
  <si>
    <t>Бюджет на 2021 год  Решение Думы Окуловского муниц. района от 28.12.2020 №26  (в редакции от 19.02.2021 №40, от 22.04.2021 №50, ОТ 27.05.2021 №56, от 24.06.2021 №62, от 28.07.2021 №66, от 26.08.2021 №67, от 28.10.2021 №78)</t>
  </si>
  <si>
    <t>Областной закон от 01.11.2021 №26-оз , увед. минобр. НО от 01.11.2021 №2327 (жилье детям-сиротам - 3773,1 тыс. руб.) передвижение ассигнований по заявке Администрации района на строительство колодцев +75,0 т.р.</t>
  </si>
  <si>
    <t>Заявка Администрации района на передвижение ассигнований</t>
  </si>
  <si>
    <t>Областной закон от 01.11.2021 №26-оз, Заявка Администрации района на передвижение ассигнований</t>
  </si>
  <si>
    <t>И.о.. председателя комитета финансов</t>
  </si>
  <si>
    <t>А.С.Иванова</t>
  </si>
  <si>
    <t>Игнатьева Т.Г.</t>
  </si>
  <si>
    <t>юп 18.11.2021</t>
  </si>
  <si>
    <t xml:space="preserve">к проекту решения Думы Окуловского муниципального района О внесении изменений в решение Думы Окуловского муниципального района от 28.12.2020 №26  (на декабрь 2021)
</t>
  </si>
  <si>
    <t>Бюджет на 2021 год  Решение Думы Окуловского муниц. района от 28.12.2020 №26  (в редакции от 19.02.2021 №40, от 22.04.2021 №50, ОТ 27.05.2021 №56, от 24.06.2021 №62, от 28.07.2021 №66, от 26.08.2021 №67, от 28.10.2021 №78, от 25.11.2021 №82)</t>
  </si>
  <si>
    <t>проект областного бюджета на декабрь 2021 года</t>
  </si>
  <si>
    <t>И.о. председателя комитета финансов</t>
  </si>
  <si>
    <t>юп 09.12.2021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</si>
</sst>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31">
    <font>
      <sz val="10"/>
      <name val="Arial"/>
      <charset val="204"/>
    </font>
    <font>
      <sz val="10"/>
      <name val="Arial"/>
      <family val="2"/>
      <charset val="204"/>
    </font>
    <font>
      <sz val="8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6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name val="Arial"/>
      <family val="2"/>
      <charset val="204"/>
    </font>
    <font>
      <sz val="8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"/>
      <family val="2"/>
      <charset val="204"/>
    </font>
    <font>
      <sz val="8"/>
      <color indexed="14"/>
      <name val="Times New Roman"/>
      <family val="1"/>
      <charset val="204"/>
    </font>
    <font>
      <i/>
      <sz val="8"/>
      <color indexed="14"/>
      <name val="Times New Roman"/>
      <family val="1"/>
      <charset val="204"/>
    </font>
    <font>
      <b/>
      <sz val="8"/>
      <color indexed="14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8"/>
      <color indexed="8"/>
      <name val="Calibri"/>
      <family val="2"/>
      <charset val="204"/>
    </font>
    <font>
      <sz val="7"/>
      <name val="Calibri"/>
      <family val="2"/>
      <charset val="204"/>
    </font>
    <font>
      <sz val="7"/>
      <color indexed="53"/>
      <name val="Times New Roman"/>
      <family val="1"/>
      <charset val="204"/>
    </font>
    <font>
      <sz val="8"/>
      <color theme="1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Arial"/>
      <family val="2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0">
    <xf numFmtId="0" fontId="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 applyNumberFormat="0" applyFill="0" applyBorder="0" applyAlignment="0" applyProtection="0"/>
  </cellStyleXfs>
  <cellXfs count="135">
    <xf numFmtId="0" fontId="0" fillId="0" borderId="0" xfId="0"/>
    <xf numFmtId="0" fontId="2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  <protection locked="0"/>
    </xf>
    <xf numFmtId="0" fontId="2" fillId="0" borderId="0" xfId="0" applyNumberFormat="1" applyFont="1" applyFill="1" applyBorder="1" applyAlignment="1" applyProtection="1">
      <alignment horizontal="center" vertical="top"/>
    </xf>
    <xf numFmtId="164" fontId="18" fillId="0" borderId="1" xfId="0" applyNumberFormat="1" applyFont="1" applyFill="1" applyBorder="1" applyAlignment="1" applyProtection="1">
      <alignment vertical="center"/>
    </xf>
    <xf numFmtId="49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NumberFormat="1" applyFont="1" applyFill="1" applyBorder="1" applyAlignment="1" applyProtection="1">
      <alignment vertical="top"/>
      <protection locked="0"/>
    </xf>
    <xf numFmtId="164" fontId="20" fillId="0" borderId="1" xfId="0" applyNumberFormat="1" applyFont="1" applyFill="1" applyBorder="1" applyAlignment="1" applyProtection="1">
      <alignment vertical="center"/>
    </xf>
    <xf numFmtId="3" fontId="3" fillId="0" borderId="1" xfId="0" applyNumberFormat="1" applyFont="1" applyFill="1" applyBorder="1" applyAlignment="1" applyProtection="1">
      <alignment horizontal="left" vertical="center" wrapText="1"/>
      <protection locked="0"/>
    </xf>
    <xf numFmtId="3" fontId="21" fillId="0" borderId="1" xfId="0" applyNumberFormat="1" applyFont="1" applyFill="1" applyBorder="1" applyAlignment="1" applyProtection="1">
      <alignment horizontal="left" vertical="center" wrapText="1"/>
      <protection locked="0"/>
    </xf>
    <xf numFmtId="164" fontId="18" fillId="0" borderId="1" xfId="0" applyNumberFormat="1" applyFont="1" applyFill="1" applyBorder="1" applyAlignment="1" applyProtection="1">
      <alignment horizontal="right" vertical="center"/>
    </xf>
    <xf numFmtId="3" fontId="17" fillId="0" borderId="1" xfId="0" applyNumberFormat="1" applyFont="1" applyFill="1" applyBorder="1" applyAlignment="1" applyProtection="1">
      <alignment horizontal="left" vertical="center" wrapText="1"/>
      <protection locked="0"/>
    </xf>
    <xf numFmtId="3" fontId="18" fillId="0" borderId="1" xfId="0" applyNumberFormat="1" applyFont="1" applyFill="1" applyBorder="1" applyAlignment="1" applyProtection="1">
      <alignment horizontal="left" vertical="top" wrapText="1"/>
    </xf>
    <xf numFmtId="3" fontId="3" fillId="0" borderId="2" xfId="0" applyNumberFormat="1" applyFont="1" applyFill="1" applyBorder="1" applyAlignment="1" applyProtection="1">
      <alignment horizontal="left" vertical="top" wrapText="1"/>
      <protection locked="0"/>
    </xf>
    <xf numFmtId="164" fontId="18" fillId="0" borderId="2" xfId="0" applyNumberFormat="1" applyFont="1" applyFill="1" applyBorder="1" applyAlignment="1" applyProtection="1">
      <alignment horizontal="right" vertical="top"/>
    </xf>
    <xf numFmtId="3" fontId="20" fillId="0" borderId="1" xfId="0" applyNumberFormat="1" applyFont="1" applyFill="1" applyBorder="1" applyAlignment="1" applyProtection="1">
      <alignment horizontal="left" vertical="center" wrapText="1"/>
    </xf>
    <xf numFmtId="0" fontId="18" fillId="0" borderId="0" xfId="0" applyNumberFormat="1" applyFont="1" applyFill="1" applyBorder="1" applyAlignment="1" applyProtection="1">
      <alignment horizontal="right" wrapText="1"/>
    </xf>
    <xf numFmtId="3" fontId="2" fillId="0" borderId="1" xfId="0" applyNumberFormat="1" applyFont="1" applyFill="1" applyBorder="1" applyAlignment="1" applyProtection="1">
      <alignment horizontal="left" vertical="center" wrapText="1"/>
      <protection locked="0"/>
    </xf>
    <xf numFmtId="164" fontId="19" fillId="0" borderId="1" xfId="0" applyNumberFormat="1" applyFont="1" applyFill="1" applyBorder="1" applyAlignment="1" applyProtection="1">
      <alignment vertical="center"/>
    </xf>
    <xf numFmtId="0" fontId="13" fillId="0" borderId="1" xfId="0" applyFont="1" applyFill="1" applyBorder="1" applyAlignment="1">
      <alignment vertical="top" wrapText="1"/>
    </xf>
    <xf numFmtId="0" fontId="0" fillId="0" borderId="0" xfId="0" applyFill="1"/>
    <xf numFmtId="3" fontId="4" fillId="0" borderId="1" xfId="0" applyNumberFormat="1" applyFont="1" applyFill="1" applyBorder="1" applyAlignment="1" applyProtection="1">
      <alignment horizontal="left" vertical="center" wrapText="1"/>
      <protection locked="0"/>
    </xf>
    <xf numFmtId="164" fontId="9" fillId="0" borderId="1" xfId="0" applyNumberFormat="1" applyFont="1" applyFill="1" applyBorder="1" applyAlignment="1" applyProtection="1">
      <alignment vertical="center"/>
    </xf>
    <xf numFmtId="164" fontId="12" fillId="0" borderId="1" xfId="0" applyNumberFormat="1" applyFont="1" applyFill="1" applyBorder="1" applyAlignment="1" applyProtection="1">
      <alignment vertical="center"/>
    </xf>
    <xf numFmtId="0" fontId="22" fillId="0" borderId="1" xfId="0" applyFont="1" applyFill="1" applyBorder="1" applyAlignment="1">
      <alignment wrapText="1"/>
    </xf>
    <xf numFmtId="0" fontId="23" fillId="0" borderId="1" xfId="0" applyFont="1" applyFill="1" applyBorder="1" applyAlignment="1">
      <alignment wrapText="1"/>
    </xf>
    <xf numFmtId="164" fontId="0" fillId="0" borderId="0" xfId="0" applyNumberFormat="1" applyFill="1"/>
    <xf numFmtId="4" fontId="13" fillId="0" borderId="1" xfId="0" applyNumberFormat="1" applyFont="1" applyFill="1" applyBorder="1" applyAlignment="1">
      <alignment horizontal="right" vertical="top" wrapText="1"/>
    </xf>
    <xf numFmtId="3" fontId="4" fillId="0" borderId="1" xfId="0" applyNumberFormat="1" applyFont="1" applyFill="1" applyBorder="1" applyAlignment="1" applyProtection="1">
      <alignment vertical="center" wrapText="1"/>
      <protection locked="0"/>
    </xf>
    <xf numFmtId="3" fontId="9" fillId="0" borderId="1" xfId="0" applyNumberFormat="1" applyFont="1" applyFill="1" applyBorder="1" applyAlignment="1" applyProtection="1">
      <alignment vertical="center" wrapText="1"/>
      <protection locked="0"/>
    </xf>
    <xf numFmtId="3" fontId="17" fillId="0" borderId="1" xfId="0" applyNumberFormat="1" applyFont="1" applyFill="1" applyBorder="1" applyAlignment="1" applyProtection="1">
      <alignment vertical="center" wrapText="1"/>
      <protection locked="0"/>
    </xf>
    <xf numFmtId="0" fontId="0" fillId="0" borderId="1" xfId="0" applyFill="1" applyBorder="1"/>
    <xf numFmtId="3" fontId="19" fillId="0" borderId="1" xfId="0" applyNumberFormat="1" applyFont="1" applyFill="1" applyBorder="1" applyAlignment="1" applyProtection="1">
      <alignment horizontal="left" vertical="center" wrapText="1"/>
    </xf>
    <xf numFmtId="0" fontId="11" fillId="0" borderId="0" xfId="0" applyFont="1" applyFill="1"/>
    <xf numFmtId="0" fontId="0" fillId="0" borderId="0" xfId="0" applyFont="1" applyFill="1" applyAlignment="1">
      <alignment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wrapText="1"/>
    </xf>
    <xf numFmtId="0" fontId="14" fillId="0" borderId="0" xfId="0" applyFont="1" applyFill="1" applyAlignment="1">
      <alignment wrapText="1"/>
    </xf>
    <xf numFmtId="4" fontId="14" fillId="0" borderId="1" xfId="0" applyNumberFormat="1" applyFont="1" applyFill="1" applyBorder="1"/>
    <xf numFmtId="165" fontId="14" fillId="0" borderId="1" xfId="0" applyNumberFormat="1" applyFont="1" applyFill="1" applyBorder="1"/>
    <xf numFmtId="164" fontId="14" fillId="0" borderId="1" xfId="0" applyNumberFormat="1" applyFont="1" applyFill="1" applyBorder="1"/>
    <xf numFmtId="164" fontId="14" fillId="0" borderId="0" xfId="0" applyNumberFormat="1" applyFont="1" applyFill="1"/>
    <xf numFmtId="0" fontId="13" fillId="0" borderId="0" xfId="0" applyFont="1" applyFill="1"/>
    <xf numFmtId="0" fontId="13" fillId="0" borderId="0" xfId="0" applyFont="1" applyFill="1" applyAlignment="1">
      <alignment wrapText="1"/>
    </xf>
    <xf numFmtId="14" fontId="11" fillId="0" borderId="0" xfId="0" applyNumberFormat="1" applyFont="1" applyFill="1" applyAlignment="1">
      <alignment horizontal="left"/>
    </xf>
    <xf numFmtId="0" fontId="26" fillId="0" borderId="0" xfId="0" applyFont="1" applyFill="1"/>
    <xf numFmtId="0" fontId="27" fillId="0" borderId="0" xfId="0" applyFont="1" applyFill="1"/>
    <xf numFmtId="0" fontId="26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3" fontId="2" fillId="0" borderId="0" xfId="0" applyNumberFormat="1" applyFont="1" applyFill="1" applyBorder="1" applyAlignment="1" applyProtection="1">
      <alignment horizontal="left" vertical="center" wrapText="1"/>
      <protection locked="0"/>
    </xf>
    <xf numFmtId="164" fontId="14" fillId="0" borderId="0" xfId="0" applyNumberFormat="1" applyFont="1" applyFill="1" applyBorder="1"/>
    <xf numFmtId="165" fontId="14" fillId="0" borderId="0" xfId="0" applyNumberFormat="1" applyFont="1" applyFill="1" applyBorder="1"/>
    <xf numFmtId="164" fontId="0" fillId="0" borderId="1" xfId="0" applyNumberFormat="1" applyFill="1" applyBorder="1"/>
    <xf numFmtId="164" fontId="8" fillId="0" borderId="1" xfId="0" applyNumberFormat="1" applyFont="1" applyFill="1" applyBorder="1" applyAlignment="1" applyProtection="1">
      <alignment vertical="center"/>
    </xf>
    <xf numFmtId="164" fontId="2" fillId="0" borderId="1" xfId="0" applyNumberFormat="1" applyFont="1" applyFill="1" applyBorder="1" applyAlignment="1" applyProtection="1">
      <alignment vertical="center"/>
    </xf>
    <xf numFmtId="3" fontId="0" fillId="0" borderId="1" xfId="0" applyNumberFormat="1" applyFill="1" applyBorder="1"/>
    <xf numFmtId="3" fontId="15" fillId="0" borderId="1" xfId="0" applyNumberFormat="1" applyFont="1" applyFill="1" applyBorder="1" applyAlignment="1" applyProtection="1">
      <alignment horizontal="left" vertical="center" wrapText="1"/>
    </xf>
    <xf numFmtId="3" fontId="18" fillId="0" borderId="1" xfId="0" applyNumberFormat="1" applyFont="1" applyFill="1" applyBorder="1" applyAlignment="1" applyProtection="1">
      <alignment horizontal="left" vertical="center" wrapText="1"/>
    </xf>
    <xf numFmtId="3" fontId="13" fillId="0" borderId="1" xfId="0" applyNumberFormat="1" applyFont="1" applyFill="1" applyBorder="1" applyAlignment="1" applyProtection="1">
      <alignment horizontal="left" vertical="center" wrapText="1"/>
    </xf>
    <xf numFmtId="164" fontId="19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18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19" fillId="0" borderId="1" xfId="0" applyNumberFormat="1" applyFont="1" applyFill="1" applyBorder="1" applyAlignment="1" applyProtection="1">
      <alignment horizontal="left" vertical="center" wrapText="1"/>
      <protection locked="0"/>
    </xf>
    <xf numFmtId="164" fontId="8" fillId="0" borderId="1" xfId="0" applyNumberFormat="1" applyFont="1" applyFill="1" applyBorder="1" applyAlignment="1" applyProtection="1">
      <alignment horizontal="center" vertical="center"/>
    </xf>
    <xf numFmtId="164" fontId="9" fillId="0" borderId="1" xfId="0" applyNumberFormat="1" applyFont="1" applyFill="1" applyBorder="1" applyAlignment="1" applyProtection="1">
      <alignment horizontal="center" vertical="center"/>
    </xf>
    <xf numFmtId="164" fontId="2" fillId="0" borderId="1" xfId="0" applyNumberFormat="1" applyFont="1" applyFill="1" applyBorder="1" applyAlignment="1" applyProtection="1">
      <alignment horizontal="center" vertical="center"/>
    </xf>
    <xf numFmtId="3" fontId="16" fillId="0" borderId="1" xfId="0" applyNumberFormat="1" applyFont="1" applyFill="1" applyBorder="1" applyAlignment="1" applyProtection="1">
      <alignment horizontal="left" vertical="center" wrapText="1"/>
    </xf>
    <xf numFmtId="0" fontId="11" fillId="0" borderId="1" xfId="0" applyFont="1" applyFill="1" applyBorder="1"/>
    <xf numFmtId="3" fontId="13" fillId="0" borderId="1" xfId="0" applyNumberFormat="1" applyFont="1" applyFill="1" applyBorder="1" applyAlignment="1" applyProtection="1">
      <alignment horizontal="left" vertical="top" wrapText="1"/>
    </xf>
    <xf numFmtId="0" fontId="11" fillId="0" borderId="1" xfId="0" applyFont="1" applyFill="1" applyBorder="1" applyAlignment="1">
      <alignment wrapText="1"/>
    </xf>
    <xf numFmtId="3" fontId="13" fillId="0" borderId="1" xfId="0" applyNumberFormat="1" applyFont="1" applyFill="1" applyBorder="1" applyAlignment="1" applyProtection="1">
      <alignment horizontal="left" vertical="center" wrapText="1"/>
    </xf>
    <xf numFmtId="3" fontId="18" fillId="0" borderId="1" xfId="0" applyNumberFormat="1" applyFont="1" applyFill="1" applyBorder="1" applyAlignment="1" applyProtection="1">
      <alignment horizontal="left" vertical="center" wrapText="1"/>
    </xf>
    <xf numFmtId="3" fontId="16" fillId="0" borderId="1" xfId="0" applyNumberFormat="1" applyFont="1" applyFill="1" applyBorder="1" applyAlignment="1" applyProtection="1">
      <alignment horizontal="left" vertical="center" wrapText="1"/>
    </xf>
    <xf numFmtId="3" fontId="19" fillId="0" borderId="1" xfId="0" applyNumberFormat="1" applyFont="1" applyFill="1" applyBorder="1" applyAlignment="1" applyProtection="1">
      <alignment horizontal="left" vertical="center" wrapText="1"/>
      <protection locked="0"/>
    </xf>
    <xf numFmtId="3" fontId="18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19" fillId="0" borderId="2" xfId="0" applyNumberFormat="1" applyFont="1" applyFill="1" applyBorder="1" applyAlignment="1" applyProtection="1">
      <alignment horizontal="right" vertical="top"/>
    </xf>
    <xf numFmtId="3" fontId="18" fillId="0" borderId="7" xfId="0" applyNumberFormat="1" applyFont="1" applyFill="1" applyBorder="1" applyAlignment="1" applyProtection="1">
      <alignment vertical="center" wrapText="1"/>
    </xf>
    <xf numFmtId="3" fontId="18" fillId="0" borderId="1" xfId="0" applyNumberFormat="1" applyFont="1" applyFill="1" applyBorder="1" applyAlignment="1" applyProtection="1">
      <alignment vertical="center" wrapText="1"/>
    </xf>
    <xf numFmtId="3" fontId="19" fillId="0" borderId="1" xfId="0" applyNumberFormat="1" applyFont="1" applyFill="1" applyBorder="1" applyAlignment="1" applyProtection="1">
      <alignment vertical="center" wrapText="1"/>
      <protection locked="0"/>
    </xf>
    <xf numFmtId="3" fontId="13" fillId="0" borderId="1" xfId="0" applyNumberFormat="1" applyFont="1" applyFill="1" applyBorder="1" applyAlignment="1" applyProtection="1">
      <alignment vertical="center" wrapText="1"/>
    </xf>
    <xf numFmtId="3" fontId="18" fillId="0" borderId="1" xfId="0" applyNumberFormat="1" applyFont="1" applyFill="1" applyBorder="1" applyAlignment="1" applyProtection="1">
      <alignment horizontal="left" vertical="center" wrapText="1"/>
    </xf>
    <xf numFmtId="3" fontId="13" fillId="0" borderId="1" xfId="0" applyNumberFormat="1" applyFont="1" applyFill="1" applyBorder="1" applyAlignment="1" applyProtection="1">
      <alignment horizontal="left" vertical="center" wrapText="1"/>
    </xf>
    <xf numFmtId="164" fontId="19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18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19" fillId="0" borderId="1" xfId="0" applyNumberFormat="1" applyFont="1" applyFill="1" applyBorder="1" applyAlignment="1" applyProtection="1">
      <alignment horizontal="left" vertical="center" wrapText="1"/>
      <protection locked="0"/>
    </xf>
    <xf numFmtId="3" fontId="16" fillId="0" borderId="1" xfId="0" applyNumberFormat="1" applyFont="1" applyFill="1" applyBorder="1" applyAlignment="1" applyProtection="1">
      <alignment horizontal="left" vertical="center" wrapText="1"/>
    </xf>
    <xf numFmtId="3" fontId="18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/>
    <xf numFmtId="14" fontId="1" fillId="0" borderId="0" xfId="0" applyNumberFormat="1" applyFont="1" applyFill="1" applyAlignment="1">
      <alignment horizontal="left"/>
    </xf>
    <xf numFmtId="164" fontId="18" fillId="0" borderId="1" xfId="0" applyNumberFormat="1" applyFont="1" applyFill="1" applyBorder="1" applyAlignment="1" applyProtection="1">
      <alignment horizontal="center" vertical="center"/>
    </xf>
    <xf numFmtId="3" fontId="18" fillId="0" borderId="1" xfId="0" applyNumberFormat="1" applyFont="1" applyFill="1" applyBorder="1" applyAlignment="1" applyProtection="1">
      <alignment horizontal="left" vertical="center" wrapText="1"/>
    </xf>
    <xf numFmtId="3" fontId="18" fillId="0" borderId="3" xfId="0" applyNumberFormat="1" applyFont="1" applyFill="1" applyBorder="1" applyAlignment="1" applyProtection="1">
      <alignment horizontal="left" vertical="center" wrapText="1"/>
    </xf>
    <xf numFmtId="3" fontId="15" fillId="0" borderId="1" xfId="0" applyNumberFormat="1" applyFont="1" applyFill="1" applyBorder="1" applyAlignment="1" applyProtection="1">
      <alignment horizontal="center" vertical="center" wrapText="1"/>
    </xf>
    <xf numFmtId="4" fontId="18" fillId="0" borderId="6" xfId="0" applyNumberFormat="1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3" fontId="17" fillId="0" borderId="1" xfId="0" applyNumberFormat="1" applyFont="1" applyFill="1" applyBorder="1" applyAlignment="1" applyProtection="1">
      <alignment horizontal="center" vertical="center" wrapText="1"/>
    </xf>
    <xf numFmtId="3" fontId="13" fillId="0" borderId="1" xfId="0" applyNumberFormat="1" applyFont="1" applyFill="1" applyBorder="1" applyAlignment="1" applyProtection="1">
      <alignment horizontal="left" vertical="center" wrapText="1"/>
    </xf>
    <xf numFmtId="164" fontId="19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19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18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19" fillId="0" borderId="1" xfId="0" applyNumberFormat="1" applyFont="1" applyFill="1" applyBorder="1" applyAlignment="1" applyProtection="1">
      <alignment horizontal="left" vertical="center" wrapText="1"/>
      <protection locked="0"/>
    </xf>
    <xf numFmtId="164" fontId="8" fillId="0" borderId="6" xfId="0" applyNumberFormat="1" applyFont="1" applyFill="1" applyBorder="1" applyAlignment="1" applyProtection="1">
      <alignment horizontal="center" vertical="center"/>
    </xf>
    <xf numFmtId="0" fontId="0" fillId="0" borderId="7" xfId="0" applyFill="1" applyBorder="1"/>
    <xf numFmtId="164" fontId="8" fillId="0" borderId="1" xfId="0" applyNumberFormat="1" applyFont="1" applyFill="1" applyBorder="1" applyAlignment="1" applyProtection="1">
      <alignment horizontal="center" vertical="center"/>
    </xf>
    <xf numFmtId="164" fontId="9" fillId="0" borderId="1" xfId="0" applyNumberFormat="1" applyFont="1" applyFill="1" applyBorder="1" applyAlignment="1" applyProtection="1">
      <alignment horizontal="center" vertical="center"/>
    </xf>
    <xf numFmtId="164" fontId="19" fillId="0" borderId="1" xfId="0" applyNumberFormat="1" applyFont="1" applyFill="1" applyBorder="1" applyAlignment="1" applyProtection="1">
      <alignment horizontal="center" vertical="center"/>
    </xf>
    <xf numFmtId="3" fontId="17" fillId="0" borderId="1" xfId="0" applyNumberFormat="1" applyFont="1" applyFill="1" applyBorder="1" applyAlignment="1" applyProtection="1">
      <alignment horizontal="left" vertical="center" wrapText="1"/>
    </xf>
    <xf numFmtId="164" fontId="2" fillId="0" borderId="1" xfId="0" applyNumberFormat="1" applyFont="1" applyFill="1" applyBorder="1" applyAlignment="1" applyProtection="1">
      <alignment horizontal="center" vertical="center"/>
    </xf>
    <xf numFmtId="3" fontId="16" fillId="0" borderId="1" xfId="0" applyNumberFormat="1" applyFont="1" applyFill="1" applyBorder="1" applyAlignment="1" applyProtection="1">
      <alignment horizontal="left" vertical="center" wrapText="1"/>
    </xf>
    <xf numFmtId="164" fontId="2" fillId="0" borderId="4" xfId="0" applyNumberFormat="1" applyFont="1" applyFill="1" applyBorder="1" applyAlignment="1" applyProtection="1">
      <alignment horizontal="center" vertical="top"/>
    </xf>
    <xf numFmtId="164" fontId="2" fillId="0" borderId="5" xfId="0" applyNumberFormat="1" applyFont="1" applyFill="1" applyBorder="1" applyAlignment="1" applyProtection="1">
      <alignment horizontal="center" vertical="top"/>
    </xf>
    <xf numFmtId="0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8" xfId="0" applyNumberFormat="1" applyFont="1" applyFill="1" applyBorder="1" applyAlignment="1" applyProtection="1">
      <alignment vertical="top" wrapText="1"/>
    </xf>
    <xf numFmtId="0" fontId="29" fillId="0" borderId="8" xfId="0" applyFont="1" applyFill="1" applyBorder="1" applyAlignment="1">
      <alignment vertical="top"/>
    </xf>
    <xf numFmtId="3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2" xfId="0" applyNumberFormat="1" applyFont="1" applyFill="1" applyBorder="1" applyAlignment="1" applyProtection="1">
      <alignment horizontal="center" vertical="center" wrapText="1"/>
      <protection locked="0"/>
    </xf>
    <xf numFmtId="3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10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9" fontId="9" fillId="0" borderId="1" xfId="0" applyNumberFormat="1" applyFont="1" applyFill="1" applyBorder="1" applyAlignment="1" applyProtection="1">
      <alignment horizontal="center" vertical="center" wrapText="1"/>
    </xf>
    <xf numFmtId="3" fontId="18" fillId="0" borderId="6" xfId="0" applyNumberFormat="1" applyFont="1" applyFill="1" applyBorder="1" applyAlignment="1" applyProtection="1">
      <alignment horizontal="left" vertical="center" wrapText="1"/>
    </xf>
    <xf numFmtId="3" fontId="18" fillId="0" borderId="7" xfId="0" applyNumberFormat="1" applyFont="1" applyFill="1" applyBorder="1" applyAlignment="1" applyProtection="1">
      <alignment horizontal="left" vertical="center" wrapText="1"/>
    </xf>
    <xf numFmtId="3" fontId="17" fillId="0" borderId="6" xfId="0" applyNumberFormat="1" applyFont="1" applyFill="1" applyBorder="1" applyAlignment="1" applyProtection="1">
      <alignment horizontal="center" vertical="center" wrapText="1"/>
    </xf>
    <xf numFmtId="3" fontId="17" fillId="0" borderId="7" xfId="0" applyNumberFormat="1" applyFont="1" applyFill="1" applyBorder="1" applyAlignment="1" applyProtection="1">
      <alignment horizontal="center" vertical="center" wrapText="1"/>
    </xf>
    <xf numFmtId="3" fontId="15" fillId="0" borderId="6" xfId="0" applyNumberFormat="1" applyFont="1" applyFill="1" applyBorder="1" applyAlignment="1" applyProtection="1">
      <alignment horizontal="center" vertical="center" wrapText="1"/>
    </xf>
    <xf numFmtId="3" fontId="15" fillId="0" borderId="7" xfId="0" applyNumberFormat="1" applyFont="1" applyFill="1" applyBorder="1" applyAlignment="1" applyProtection="1">
      <alignment horizontal="center" vertical="center" wrapText="1"/>
    </xf>
    <xf numFmtId="3" fontId="19" fillId="0" borderId="2" xfId="0" applyNumberFormat="1" applyFont="1" applyFill="1" applyBorder="1" applyAlignment="1" applyProtection="1">
      <alignment horizontal="center" vertical="center" wrapText="1"/>
      <protection locked="0"/>
    </xf>
    <xf numFmtId="3" fontId="19" fillId="0" borderId="3" xfId="0" applyNumberFormat="1" applyFont="1" applyFill="1" applyBorder="1" applyAlignment="1" applyProtection="1">
      <alignment horizontal="center" vertical="center" wrapText="1"/>
      <protection locked="0"/>
    </xf>
    <xf numFmtId="3" fontId="30" fillId="0" borderId="1" xfId="0" applyNumberFormat="1" applyFont="1" applyFill="1" applyBorder="1" applyAlignment="1" applyProtection="1">
      <alignment horizontal="left" vertical="center" wrapText="1"/>
    </xf>
    <xf numFmtId="164" fontId="19" fillId="0" borderId="6" xfId="0" applyNumberFormat="1" applyFont="1" applyFill="1" applyBorder="1" applyAlignment="1" applyProtection="1">
      <alignment horizontal="center" vertical="center"/>
    </xf>
    <xf numFmtId="164" fontId="19" fillId="0" borderId="7" xfId="0" applyNumberFormat="1" applyFont="1" applyFill="1" applyBorder="1" applyAlignment="1" applyProtection="1">
      <alignment horizontal="center" vertical="center"/>
    </xf>
  </cellXfs>
  <cellStyles count="15">
    <cellStyle name="Обычный" xfId="0" builtinId="0"/>
    <cellStyle name="Обычный 2" xfId="1"/>
    <cellStyle name="Обычный 3" xfId="2"/>
    <cellStyle name="Обычный 4" xfId="3"/>
    <cellStyle name="Обычный 5" xfId="4"/>
    <cellStyle name="Обычный 6" xfId="5"/>
    <cellStyle name="Обычный 7" xfId="6"/>
    <cellStyle name="Обычный 8" xfId="7"/>
    <cellStyle name="Обычный 9" xfId="8"/>
    <cellStyle name="Стиль 1" xfId="9"/>
    <cellStyle name="Стиль 2" xfId="9"/>
    <cellStyle name="Стиль 3" xfId="9"/>
    <cellStyle name="Стиль 4" xfId="9"/>
    <cellStyle name="Стиль 5" xfId="9"/>
    <cellStyle name="Стиль 6" xfId="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808080"/>
      <rgbColor rgb="00CCFFCC"/>
      <rgbColor rgb="00E1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8"/>
  <sheetViews>
    <sheetView topLeftCell="B4" workbookViewId="0">
      <selection activeCell="B4" sqref="A1:XFD1048576"/>
    </sheetView>
  </sheetViews>
  <sheetFormatPr defaultRowHeight="12.75"/>
  <cols>
    <col min="1" max="1" width="1" style="20" hidden="1" customWidth="1"/>
    <col min="2" max="2" width="43.5703125" style="20" customWidth="1"/>
    <col min="3" max="3" width="16.5703125" style="20" customWidth="1"/>
    <col min="4" max="5" width="11.42578125" style="20" customWidth="1"/>
    <col min="6" max="6" width="11.5703125" style="20" customWidth="1"/>
    <col min="7" max="7" width="12.5703125" style="20" hidden="1" customWidth="1"/>
    <col min="8" max="8" width="41.28515625" style="34" customWidth="1"/>
    <col min="9" max="9" width="12.140625" style="20" hidden="1" customWidth="1"/>
    <col min="10" max="16384" width="9.140625" style="20"/>
  </cols>
  <sheetData>
    <row r="1" spans="1:9" ht="57.75" customHeight="1">
      <c r="A1" s="2"/>
      <c r="B1" s="115" t="s">
        <v>66</v>
      </c>
      <c r="C1" s="115"/>
      <c r="D1" s="115"/>
      <c r="E1" s="115"/>
      <c r="F1" s="115"/>
      <c r="G1" s="115"/>
      <c r="H1" s="115"/>
    </row>
    <row r="2" spans="1:9" ht="35.25" customHeight="1">
      <c r="A2" s="3"/>
      <c r="B2" s="116" t="s">
        <v>69</v>
      </c>
      <c r="C2" s="117"/>
      <c r="D2" s="117"/>
      <c r="E2" s="117"/>
      <c r="F2" s="117"/>
      <c r="G2" s="1"/>
      <c r="H2" s="16" t="s">
        <v>29</v>
      </c>
    </row>
    <row r="3" spans="1:9">
      <c r="A3" s="5"/>
      <c r="B3" s="60" t="s">
        <v>0</v>
      </c>
      <c r="C3" s="118"/>
      <c r="D3" s="118"/>
      <c r="E3" s="118"/>
      <c r="F3" s="118"/>
      <c r="G3" s="119"/>
      <c r="H3" s="119"/>
    </row>
    <row r="4" spans="1:9" ht="97.5" customHeight="1">
      <c r="A4" s="5"/>
      <c r="B4" s="101" t="s">
        <v>1</v>
      </c>
      <c r="C4" s="102" t="s">
        <v>70</v>
      </c>
      <c r="D4" s="121" t="s">
        <v>60</v>
      </c>
      <c r="E4" s="121"/>
      <c r="F4" s="121" t="s">
        <v>35</v>
      </c>
      <c r="G4" s="121" t="s">
        <v>54</v>
      </c>
      <c r="H4" s="121"/>
      <c r="I4" s="31"/>
    </row>
    <row r="5" spans="1:9" ht="28.5" customHeight="1">
      <c r="A5" s="5"/>
      <c r="B5" s="120"/>
      <c r="C5" s="102"/>
      <c r="D5" s="122" t="s">
        <v>34</v>
      </c>
      <c r="E5" s="122"/>
      <c r="F5" s="121"/>
      <c r="G5" s="121"/>
      <c r="H5" s="121"/>
      <c r="I5" s="31"/>
    </row>
    <row r="6" spans="1:9">
      <c r="A6" s="2"/>
      <c r="B6" s="21" t="s">
        <v>28</v>
      </c>
      <c r="C6" s="22">
        <v>641878.69999999995</v>
      </c>
      <c r="D6" s="107">
        <f>D7+D15</f>
        <v>4000</v>
      </c>
      <c r="E6" s="108"/>
      <c r="F6" s="53">
        <f>C6+D6</f>
        <v>645878.69999999995</v>
      </c>
      <c r="G6" s="123"/>
      <c r="H6" s="123"/>
      <c r="I6" s="31"/>
    </row>
    <row r="7" spans="1:9" ht="27" customHeight="1">
      <c r="A7" s="2"/>
      <c r="B7" s="8" t="s">
        <v>3</v>
      </c>
      <c r="C7" s="23">
        <v>249229.4</v>
      </c>
      <c r="D7" s="111">
        <v>4000</v>
      </c>
      <c r="E7" s="111"/>
      <c r="F7" s="54">
        <f t="shared" ref="F7:F28" si="0">C7+D7</f>
        <v>253229.4</v>
      </c>
      <c r="G7" s="92" t="s">
        <v>74</v>
      </c>
      <c r="H7" s="92"/>
      <c r="I7" s="31"/>
    </row>
    <row r="8" spans="1:9">
      <c r="A8" s="2"/>
      <c r="B8" s="8" t="s">
        <v>4</v>
      </c>
      <c r="C8" s="4">
        <v>197703.4</v>
      </c>
      <c r="D8" s="111"/>
      <c r="E8" s="111"/>
      <c r="F8" s="54">
        <f>C8+D8</f>
        <v>197703.4</v>
      </c>
      <c r="G8" s="92"/>
      <c r="H8" s="92"/>
      <c r="I8" s="31"/>
    </row>
    <row r="9" spans="1:9">
      <c r="A9" s="2"/>
      <c r="B9" s="8" t="s">
        <v>5</v>
      </c>
      <c r="C9" s="4">
        <v>5114.8</v>
      </c>
      <c r="D9" s="111"/>
      <c r="E9" s="111"/>
      <c r="F9" s="54">
        <f t="shared" si="0"/>
        <v>5114.8</v>
      </c>
      <c r="G9" s="92"/>
      <c r="H9" s="92"/>
      <c r="I9" s="31"/>
    </row>
    <row r="10" spans="1:9">
      <c r="A10" s="2"/>
      <c r="B10" s="8" t="s">
        <v>58</v>
      </c>
      <c r="C10" s="4">
        <v>23713</v>
      </c>
      <c r="D10" s="111"/>
      <c r="E10" s="111"/>
      <c r="F10" s="54">
        <f t="shared" si="0"/>
        <v>23713</v>
      </c>
      <c r="G10" s="57"/>
      <c r="H10" s="92"/>
      <c r="I10" s="92"/>
    </row>
    <row r="11" spans="1:9">
      <c r="A11" s="2"/>
      <c r="B11" s="8" t="s">
        <v>6</v>
      </c>
      <c r="C11" s="4">
        <v>1448</v>
      </c>
      <c r="D11" s="111"/>
      <c r="E11" s="111"/>
      <c r="F11" s="54">
        <f t="shared" si="0"/>
        <v>1448</v>
      </c>
      <c r="G11" s="56"/>
      <c r="H11" s="12"/>
      <c r="I11" s="31"/>
    </row>
    <row r="12" spans="1:9">
      <c r="A12" s="2"/>
      <c r="B12" s="8" t="s">
        <v>67</v>
      </c>
      <c r="C12" s="4">
        <v>1500</v>
      </c>
      <c r="D12" s="66"/>
      <c r="E12" s="66"/>
      <c r="F12" s="54">
        <f t="shared" si="0"/>
        <v>1500</v>
      </c>
      <c r="G12" s="56"/>
      <c r="H12" s="12"/>
      <c r="I12" s="31"/>
    </row>
    <row r="13" spans="1:9">
      <c r="A13" s="2"/>
      <c r="B13" s="8" t="s">
        <v>7</v>
      </c>
      <c r="C13" s="4">
        <v>3772</v>
      </c>
      <c r="D13" s="111"/>
      <c r="E13" s="111"/>
      <c r="F13" s="54">
        <f t="shared" si="0"/>
        <v>3772</v>
      </c>
      <c r="G13" s="92"/>
      <c r="H13" s="92"/>
      <c r="I13" s="31"/>
    </row>
    <row r="14" spans="1:9" ht="19.5" customHeight="1">
      <c r="A14" s="2"/>
      <c r="B14" s="13" t="s">
        <v>8</v>
      </c>
      <c r="C14" s="4">
        <v>15588.8</v>
      </c>
      <c r="D14" s="113"/>
      <c r="E14" s="114"/>
      <c r="F14" s="54">
        <f t="shared" si="0"/>
        <v>15588.8</v>
      </c>
      <c r="G14" s="24"/>
      <c r="H14" s="25"/>
      <c r="I14" s="31"/>
    </row>
    <row r="15" spans="1:9">
      <c r="A15" s="2"/>
      <c r="B15" s="8" t="s">
        <v>9</v>
      </c>
      <c r="C15" s="14">
        <v>392649.3</v>
      </c>
      <c r="D15" s="111"/>
      <c r="E15" s="111"/>
      <c r="F15" s="54">
        <f t="shared" si="0"/>
        <v>392649.3</v>
      </c>
      <c r="G15" s="98"/>
      <c r="H15" s="98"/>
      <c r="I15" s="31"/>
    </row>
    <row r="16" spans="1:9" ht="25.5">
      <c r="A16" s="2"/>
      <c r="B16" s="8" t="s">
        <v>40</v>
      </c>
      <c r="C16" s="4">
        <v>393694</v>
      </c>
      <c r="D16" s="111"/>
      <c r="E16" s="111"/>
      <c r="F16" s="54">
        <f t="shared" si="0"/>
        <v>393694</v>
      </c>
      <c r="G16" s="92"/>
      <c r="H16" s="92"/>
      <c r="I16" s="31"/>
    </row>
    <row r="17" spans="1:9">
      <c r="A17" s="2"/>
      <c r="B17" s="8" t="s">
        <v>10</v>
      </c>
      <c r="C17" s="4">
        <v>3329.6</v>
      </c>
      <c r="D17" s="111"/>
      <c r="E17" s="111"/>
      <c r="F17" s="54">
        <f t="shared" si="0"/>
        <v>3329.6</v>
      </c>
      <c r="G17" s="92"/>
      <c r="H17" s="92"/>
      <c r="I17" s="31"/>
    </row>
    <row r="18" spans="1:9">
      <c r="A18" s="2"/>
      <c r="B18" s="9" t="s">
        <v>11</v>
      </c>
      <c r="C18" s="4">
        <v>0</v>
      </c>
      <c r="D18" s="111"/>
      <c r="E18" s="111"/>
      <c r="F18" s="54">
        <f t="shared" si="0"/>
        <v>0</v>
      </c>
      <c r="G18" s="112"/>
      <c r="H18" s="112"/>
      <c r="I18" s="31"/>
    </row>
    <row r="19" spans="1:9" ht="25.5">
      <c r="A19" s="2"/>
      <c r="B19" s="9" t="s">
        <v>57</v>
      </c>
      <c r="C19" s="7">
        <v>3329.6</v>
      </c>
      <c r="D19" s="111"/>
      <c r="E19" s="111"/>
      <c r="F19" s="54">
        <f t="shared" si="0"/>
        <v>3329.6</v>
      </c>
      <c r="G19" s="67"/>
      <c r="H19" s="15"/>
      <c r="I19" s="31"/>
    </row>
    <row r="20" spans="1:9">
      <c r="A20" s="2"/>
      <c r="B20" s="8" t="s">
        <v>12</v>
      </c>
      <c r="C20" s="7">
        <v>88461.400000000009</v>
      </c>
      <c r="D20" s="111"/>
      <c r="E20" s="111"/>
      <c r="F20" s="54">
        <f t="shared" si="0"/>
        <v>88461.400000000009</v>
      </c>
      <c r="G20" s="92"/>
      <c r="H20" s="92"/>
      <c r="I20" s="52"/>
    </row>
    <row r="21" spans="1:9" ht="25.5">
      <c r="A21" s="2"/>
      <c r="B21" s="19" t="s">
        <v>61</v>
      </c>
      <c r="C21" s="27">
        <v>46909.9</v>
      </c>
      <c r="D21" s="64"/>
      <c r="E21" s="65"/>
      <c r="F21" s="54">
        <f t="shared" si="0"/>
        <v>46909.9</v>
      </c>
      <c r="G21" s="57"/>
      <c r="H21" s="92"/>
      <c r="I21" s="92"/>
    </row>
    <row r="22" spans="1:9">
      <c r="A22" s="2"/>
      <c r="B22" s="8" t="s">
        <v>41</v>
      </c>
      <c r="C22" s="27">
        <v>50277.5</v>
      </c>
      <c r="D22" s="107"/>
      <c r="E22" s="108"/>
      <c r="F22" s="54">
        <f t="shared" si="0"/>
        <v>50277.5</v>
      </c>
      <c r="G22" s="92"/>
      <c r="H22" s="92"/>
      <c r="I22" s="52"/>
    </row>
    <row r="23" spans="1:9">
      <c r="A23" s="2"/>
      <c r="B23" s="8" t="s">
        <v>25</v>
      </c>
      <c r="C23" s="10">
        <v>238748.9</v>
      </c>
      <c r="D23" s="107"/>
      <c r="E23" s="108"/>
      <c r="F23" s="54">
        <f t="shared" si="0"/>
        <v>238748.9</v>
      </c>
      <c r="G23" s="92"/>
      <c r="H23" s="92"/>
      <c r="I23" s="31"/>
    </row>
    <row r="24" spans="1:9">
      <c r="A24" s="2"/>
      <c r="B24" s="8" t="s">
        <v>13</v>
      </c>
      <c r="C24" s="4">
        <v>61707.799999999996</v>
      </c>
      <c r="D24" s="105"/>
      <c r="E24" s="106"/>
      <c r="F24" s="54">
        <f t="shared" si="0"/>
        <v>61707.799999999996</v>
      </c>
      <c r="G24" s="92"/>
      <c r="H24" s="92"/>
      <c r="I24" s="31"/>
    </row>
    <row r="25" spans="1:9">
      <c r="A25" s="2"/>
      <c r="B25" s="8" t="s">
        <v>42</v>
      </c>
      <c r="C25" s="4">
        <v>0</v>
      </c>
      <c r="D25" s="107"/>
      <c r="E25" s="108"/>
      <c r="F25" s="54">
        <f t="shared" si="0"/>
        <v>0</v>
      </c>
      <c r="G25" s="57"/>
      <c r="H25" s="57"/>
      <c r="I25" s="31"/>
    </row>
    <row r="26" spans="1:9" ht="38.25">
      <c r="A26" s="2"/>
      <c r="B26" s="8" t="s">
        <v>43</v>
      </c>
      <c r="C26" s="4">
        <v>0</v>
      </c>
      <c r="D26" s="107"/>
      <c r="E26" s="108"/>
      <c r="F26" s="54">
        <f t="shared" si="0"/>
        <v>0</v>
      </c>
      <c r="G26" s="57"/>
      <c r="H26" s="57"/>
      <c r="I26" s="31"/>
    </row>
    <row r="27" spans="1:9" ht="25.5">
      <c r="A27" s="2"/>
      <c r="B27" s="8" t="s">
        <v>44</v>
      </c>
      <c r="C27" s="4">
        <v>-1044.7</v>
      </c>
      <c r="D27" s="107"/>
      <c r="E27" s="108"/>
      <c r="F27" s="54">
        <f t="shared" si="0"/>
        <v>-1044.7</v>
      </c>
      <c r="G27" s="57"/>
      <c r="H27" s="57"/>
      <c r="I27" s="31"/>
    </row>
    <row r="28" spans="1:9">
      <c r="A28" s="2"/>
      <c r="B28" s="21" t="s">
        <v>2</v>
      </c>
      <c r="C28" s="18">
        <v>641878.69999999995</v>
      </c>
      <c r="D28" s="109">
        <f>D7+D15</f>
        <v>4000</v>
      </c>
      <c r="E28" s="109"/>
      <c r="F28" s="53">
        <f t="shared" si="0"/>
        <v>645878.69999999995</v>
      </c>
      <c r="G28" s="110"/>
      <c r="H28" s="110"/>
      <c r="I28" s="31"/>
    </row>
    <row r="29" spans="1:9">
      <c r="A29" s="6"/>
      <c r="B29" s="28" t="s">
        <v>27</v>
      </c>
      <c r="C29" s="29"/>
      <c r="D29" s="30"/>
      <c r="E29" s="30"/>
      <c r="F29" s="30"/>
      <c r="G29" s="11"/>
      <c r="H29" s="63"/>
      <c r="I29" s="31"/>
    </row>
    <row r="30" spans="1:9">
      <c r="A30" s="6"/>
      <c r="B30" s="101" t="s">
        <v>27</v>
      </c>
      <c r="C30" s="102" t="s">
        <v>70</v>
      </c>
      <c r="D30" s="103" t="s">
        <v>53</v>
      </c>
      <c r="E30" s="62" t="s">
        <v>36</v>
      </c>
      <c r="F30" s="103" t="s">
        <v>35</v>
      </c>
      <c r="G30" s="63" t="s">
        <v>36</v>
      </c>
      <c r="H30" s="104" t="s">
        <v>24</v>
      </c>
      <c r="I30" s="31"/>
    </row>
    <row r="31" spans="1:9" ht="115.5" customHeight="1">
      <c r="A31" s="6"/>
      <c r="B31" s="101"/>
      <c r="C31" s="102"/>
      <c r="D31" s="103"/>
      <c r="E31" s="62" t="s">
        <v>45</v>
      </c>
      <c r="F31" s="103"/>
      <c r="G31" s="63" t="s">
        <v>37</v>
      </c>
      <c r="H31" s="104"/>
      <c r="I31" s="31"/>
    </row>
    <row r="32" spans="1:9" ht="27.75" customHeight="1">
      <c r="A32" s="2"/>
      <c r="B32" s="8" t="s">
        <v>14</v>
      </c>
      <c r="C32" s="4">
        <v>82883.100000000006</v>
      </c>
      <c r="D32" s="4"/>
      <c r="E32" s="4"/>
      <c r="F32" s="4">
        <f>C32+D32</f>
        <v>82883.100000000006</v>
      </c>
      <c r="G32" s="57"/>
      <c r="H32" s="58"/>
      <c r="I32" s="68"/>
    </row>
    <row r="33" spans="1:9" ht="18" customHeight="1">
      <c r="A33" s="2"/>
      <c r="B33" s="8" t="s">
        <v>46</v>
      </c>
      <c r="C33" s="4">
        <v>54281.7</v>
      </c>
      <c r="D33" s="4"/>
      <c r="E33" s="4"/>
      <c r="F33" s="4">
        <f t="shared" ref="F33:F43" si="1">C33+D33</f>
        <v>54281.7</v>
      </c>
      <c r="G33" s="57"/>
      <c r="H33" s="69"/>
      <c r="I33" s="68"/>
    </row>
    <row r="34" spans="1:9" ht="51">
      <c r="A34" s="2"/>
      <c r="B34" s="8" t="s">
        <v>47</v>
      </c>
      <c r="C34" s="4">
        <v>279103.2</v>
      </c>
      <c r="D34" s="4"/>
      <c r="E34" s="4"/>
      <c r="F34" s="4">
        <f t="shared" si="1"/>
        <v>279103.2</v>
      </c>
      <c r="G34" s="57"/>
      <c r="H34" s="98"/>
      <c r="I34" s="98"/>
    </row>
    <row r="35" spans="1:9" ht="39" customHeight="1">
      <c r="A35" s="2"/>
      <c r="B35" s="8" t="s">
        <v>55</v>
      </c>
      <c r="C35" s="4">
        <v>58382.400000000001</v>
      </c>
      <c r="D35" s="4">
        <v>73</v>
      </c>
      <c r="E35" s="4"/>
      <c r="F35" s="4">
        <f t="shared" si="1"/>
        <v>58455.4</v>
      </c>
      <c r="G35" s="57"/>
      <c r="H35" s="98" t="s">
        <v>71</v>
      </c>
      <c r="I35" s="98"/>
    </row>
    <row r="36" spans="1:9" ht="76.5">
      <c r="A36" s="2"/>
      <c r="B36" s="8" t="s">
        <v>62</v>
      </c>
      <c r="C36" s="4">
        <v>94415</v>
      </c>
      <c r="D36" s="4">
        <v>503.6</v>
      </c>
      <c r="E36" s="4"/>
      <c r="F36" s="4">
        <f t="shared" si="1"/>
        <v>94918.6</v>
      </c>
      <c r="G36" s="57"/>
      <c r="H36" s="98" t="s">
        <v>72</v>
      </c>
      <c r="I36" s="98"/>
    </row>
    <row r="37" spans="1:9" ht="25.5">
      <c r="A37" s="2"/>
      <c r="B37" s="9" t="s">
        <v>49</v>
      </c>
      <c r="C37" s="4">
        <v>11800</v>
      </c>
      <c r="D37" s="4">
        <v>157</v>
      </c>
      <c r="E37" s="4"/>
      <c r="F37" s="4">
        <f t="shared" si="1"/>
        <v>11957</v>
      </c>
      <c r="G37" s="57"/>
      <c r="H37" s="69" t="s">
        <v>72</v>
      </c>
      <c r="I37" s="68"/>
    </row>
    <row r="38" spans="1:9">
      <c r="A38" s="2"/>
      <c r="B38" s="8" t="s">
        <v>56</v>
      </c>
      <c r="C38" s="4">
        <v>23525.699999999997</v>
      </c>
      <c r="D38" s="4"/>
      <c r="E38" s="4"/>
      <c r="F38" s="4">
        <f t="shared" si="1"/>
        <v>23525.699999999997</v>
      </c>
      <c r="G38" s="57"/>
      <c r="H38" s="98"/>
      <c r="I38" s="98"/>
    </row>
    <row r="39" spans="1:9">
      <c r="A39" s="2"/>
      <c r="B39" s="8" t="s">
        <v>51</v>
      </c>
      <c r="C39" s="4">
        <v>2265.4</v>
      </c>
      <c r="D39" s="4"/>
      <c r="E39" s="4"/>
      <c r="F39" s="4">
        <f t="shared" si="1"/>
        <v>2265.4</v>
      </c>
      <c r="G39" s="57"/>
      <c r="H39" s="58"/>
      <c r="I39" s="68"/>
    </row>
    <row r="40" spans="1:9" ht="52.5" customHeight="1">
      <c r="A40" s="2"/>
      <c r="B40" s="8" t="s">
        <v>48</v>
      </c>
      <c r="C40" s="4">
        <v>41644.5</v>
      </c>
      <c r="D40" s="4">
        <v>-798.6</v>
      </c>
      <c r="E40" s="4"/>
      <c r="F40" s="4">
        <f t="shared" si="1"/>
        <v>40845.9</v>
      </c>
      <c r="G40" s="57"/>
      <c r="H40" s="98" t="s">
        <v>73</v>
      </c>
      <c r="I40" s="98"/>
    </row>
    <row r="41" spans="1:9" ht="31.5" customHeight="1">
      <c r="A41" s="2"/>
      <c r="B41" s="9" t="s">
        <v>49</v>
      </c>
      <c r="C41" s="4">
        <v>8258.7000000000007</v>
      </c>
      <c r="D41" s="4"/>
      <c r="E41" s="4"/>
      <c r="F41" s="4">
        <f t="shared" si="1"/>
        <v>8258.7000000000007</v>
      </c>
      <c r="G41" s="57"/>
      <c r="H41" s="69"/>
      <c r="I41" s="70"/>
    </row>
    <row r="42" spans="1:9" ht="24" customHeight="1">
      <c r="A42" s="2"/>
      <c r="B42" s="8" t="s">
        <v>64</v>
      </c>
      <c r="C42" s="4">
        <v>69373.3</v>
      </c>
      <c r="D42" s="4">
        <v>222</v>
      </c>
      <c r="E42" s="4"/>
      <c r="F42" s="4">
        <f>C42+D42</f>
        <v>69595.3</v>
      </c>
      <c r="G42" s="57"/>
      <c r="H42" s="98" t="s">
        <v>72</v>
      </c>
      <c r="I42" s="98"/>
    </row>
    <row r="43" spans="1:9" ht="96" customHeight="1">
      <c r="A43" s="2"/>
      <c r="B43" s="8" t="s">
        <v>50</v>
      </c>
      <c r="C43" s="4">
        <v>46228.9</v>
      </c>
      <c r="D43" s="4">
        <v>4000</v>
      </c>
      <c r="E43" s="4"/>
      <c r="F43" s="4">
        <f t="shared" si="1"/>
        <v>50228.9</v>
      </c>
      <c r="G43" s="57"/>
      <c r="H43" s="98" t="s">
        <v>75</v>
      </c>
      <c r="I43" s="98"/>
    </row>
    <row r="44" spans="1:9">
      <c r="A44" s="2"/>
      <c r="B44" s="21" t="s">
        <v>15</v>
      </c>
      <c r="C44" s="18">
        <v>683379.3</v>
      </c>
      <c r="D44" s="18">
        <f>D32+D34+D35+D36+D38+D39+D40+D42+D43</f>
        <v>4000</v>
      </c>
      <c r="E44" s="18">
        <f>E32+E34+E35+E36+E38+E39+E40+E42+E43</f>
        <v>0</v>
      </c>
      <c r="F44" s="18">
        <f>F32+F34+F35+F36+F38+F39+F40+F42+F43</f>
        <v>701821.50000000012</v>
      </c>
      <c r="G44" s="32" t="e">
        <f>#REF!+#REF!+#REF!</f>
        <v>#REF!</v>
      </c>
      <c r="H44" s="32"/>
      <c r="I44" s="31"/>
    </row>
    <row r="45" spans="1:9">
      <c r="A45" s="2"/>
      <c r="B45" s="21" t="s">
        <v>16</v>
      </c>
      <c r="C45" s="18">
        <v>-55942.800000000047</v>
      </c>
      <c r="D45" s="18">
        <f>D28-D44</f>
        <v>0</v>
      </c>
      <c r="E45" s="18"/>
      <c r="F45" s="18">
        <f>F28-F44</f>
        <v>-55942.800000000163</v>
      </c>
      <c r="G45" s="32" t="e">
        <f>G28-G44</f>
        <v>#REF!</v>
      </c>
      <c r="H45" s="32"/>
      <c r="I45" s="55"/>
    </row>
    <row r="46" spans="1:9" ht="129.75" customHeight="1">
      <c r="A46" s="2"/>
      <c r="B46" s="28" t="s">
        <v>26</v>
      </c>
      <c r="C46" s="61" t="s">
        <v>76</v>
      </c>
      <c r="D46" s="99" t="s">
        <v>34</v>
      </c>
      <c r="E46" s="99"/>
      <c r="F46" s="59" t="s">
        <v>38</v>
      </c>
      <c r="G46" s="100" t="s">
        <v>59</v>
      </c>
      <c r="H46" s="100"/>
      <c r="I46" s="31"/>
    </row>
    <row r="47" spans="1:9">
      <c r="A47" s="2"/>
      <c r="B47" s="21" t="s">
        <v>17</v>
      </c>
      <c r="C47" s="18">
        <f>C48+C51+C54+C55</f>
        <v>55942.8</v>
      </c>
      <c r="D47" s="18">
        <f>D48+D51+D54+D55</f>
        <v>0</v>
      </c>
      <c r="E47" s="18">
        <f t="shared" ref="E47" si="2">E48+E51+E54+E55</f>
        <v>0</v>
      </c>
      <c r="F47" s="18">
        <f>F48+F51+F54+F55</f>
        <v>55942.8</v>
      </c>
      <c r="G47" s="97"/>
      <c r="H47" s="97"/>
      <c r="I47" s="31"/>
    </row>
    <row r="48" spans="1:9" ht="25.5">
      <c r="A48" s="2"/>
      <c r="B48" s="8" t="s">
        <v>18</v>
      </c>
      <c r="C48" s="4">
        <f>C49+C50</f>
        <v>-4881.7999999999993</v>
      </c>
      <c r="D48" s="91"/>
      <c r="E48" s="91"/>
      <c r="F48" s="4">
        <f>F49+F50</f>
        <v>-4881.7999999999993</v>
      </c>
      <c r="G48" s="94"/>
      <c r="H48" s="94"/>
      <c r="I48" s="31"/>
    </row>
    <row r="49" spans="1:9">
      <c r="A49" s="2"/>
      <c r="B49" s="8" t="s">
        <v>19</v>
      </c>
      <c r="C49" s="4">
        <v>25032</v>
      </c>
      <c r="D49" s="91"/>
      <c r="E49" s="91"/>
      <c r="F49" s="4">
        <v>25032</v>
      </c>
      <c r="G49" s="92"/>
      <c r="H49" s="92"/>
      <c r="I49" s="31"/>
    </row>
    <row r="50" spans="1:9">
      <c r="A50" s="2"/>
      <c r="B50" s="8" t="s">
        <v>20</v>
      </c>
      <c r="C50" s="4">
        <v>-29913.8</v>
      </c>
      <c r="D50" s="91"/>
      <c r="E50" s="91"/>
      <c r="F50" s="4">
        <f>C50+D50</f>
        <v>-29913.8</v>
      </c>
      <c r="G50" s="92"/>
      <c r="H50" s="92"/>
      <c r="I50" s="31"/>
    </row>
    <row r="51" spans="1:9">
      <c r="A51" s="2"/>
      <c r="B51" s="8" t="s">
        <v>21</v>
      </c>
      <c r="C51" s="4">
        <v>-17700</v>
      </c>
      <c r="D51" s="91">
        <f>D52+D53</f>
        <v>0</v>
      </c>
      <c r="E51" s="91"/>
      <c r="F51" s="4">
        <f t="shared" ref="F51:F55" si="3">C51+D51</f>
        <v>-17700</v>
      </c>
      <c r="G51" s="94"/>
      <c r="H51" s="94"/>
      <c r="I51" s="31"/>
    </row>
    <row r="52" spans="1:9">
      <c r="A52" s="2"/>
      <c r="B52" s="8" t="s">
        <v>22</v>
      </c>
      <c r="C52" s="4">
        <v>10000</v>
      </c>
      <c r="D52" s="95"/>
      <c r="E52" s="96"/>
      <c r="F52" s="4">
        <f t="shared" si="3"/>
        <v>10000</v>
      </c>
      <c r="G52" s="92"/>
      <c r="H52" s="92"/>
      <c r="I52" s="31"/>
    </row>
    <row r="53" spans="1:9">
      <c r="A53" s="2"/>
      <c r="B53" s="8" t="s">
        <v>23</v>
      </c>
      <c r="C53" s="4">
        <v>-27700</v>
      </c>
      <c r="D53" s="95"/>
      <c r="E53" s="96"/>
      <c r="F53" s="4">
        <f t="shared" si="3"/>
        <v>-27700</v>
      </c>
      <c r="G53" s="92"/>
      <c r="H53" s="92"/>
      <c r="I53" s="31"/>
    </row>
    <row r="54" spans="1:9">
      <c r="A54" s="2"/>
      <c r="B54" s="8" t="s">
        <v>30</v>
      </c>
      <c r="C54" s="4">
        <v>-100</v>
      </c>
      <c r="D54" s="91"/>
      <c r="E54" s="91"/>
      <c r="F54" s="4">
        <f t="shared" si="3"/>
        <v>-100</v>
      </c>
      <c r="G54" s="92"/>
      <c r="H54" s="92"/>
      <c r="I54" s="31"/>
    </row>
    <row r="55" spans="1:9">
      <c r="A55" s="2"/>
      <c r="B55" s="8" t="s">
        <v>39</v>
      </c>
      <c r="C55" s="4">
        <v>78624.600000000006</v>
      </c>
      <c r="D55" s="91"/>
      <c r="E55" s="91"/>
      <c r="F55" s="4">
        <f t="shared" si="3"/>
        <v>78624.600000000006</v>
      </c>
      <c r="G55" s="93"/>
      <c r="H55" s="93"/>
    </row>
    <row r="56" spans="1:9">
      <c r="B56" s="33"/>
    </row>
    <row r="57" spans="1:9">
      <c r="B57" s="33"/>
    </row>
    <row r="58" spans="1:9">
      <c r="B58" s="49"/>
      <c r="C58" s="50"/>
      <c r="D58" s="51"/>
      <c r="F58" s="41"/>
    </row>
    <row r="59" spans="1:9" ht="45">
      <c r="B59" s="9" t="s">
        <v>31</v>
      </c>
      <c r="C59" s="35" t="s">
        <v>68</v>
      </c>
      <c r="D59" s="36" t="s">
        <v>32</v>
      </c>
      <c r="E59" s="37"/>
    </row>
    <row r="60" spans="1:9">
      <c r="B60" s="17" t="s">
        <v>52</v>
      </c>
      <c r="C60" s="38">
        <v>77359.199999999997</v>
      </c>
      <c r="D60" s="39">
        <f>C60/C7*100</f>
        <v>31.039355710040628</v>
      </c>
    </row>
    <row r="61" spans="1:9">
      <c r="B61" s="17" t="s">
        <v>33</v>
      </c>
      <c r="C61" s="40">
        <v>55942.8</v>
      </c>
      <c r="D61" s="39">
        <f>C61/C7*100</f>
        <v>22.446308501324484</v>
      </c>
      <c r="F61" s="41"/>
    </row>
    <row r="62" spans="1:9">
      <c r="B62" s="49"/>
      <c r="C62" s="50"/>
      <c r="D62" s="51"/>
      <c r="F62" s="41"/>
    </row>
    <row r="63" spans="1:9" s="42" customFormat="1" ht="31.5">
      <c r="B63" s="47" t="s">
        <v>65</v>
      </c>
      <c r="C63" s="45"/>
      <c r="D63" s="45" t="s">
        <v>77</v>
      </c>
      <c r="E63" s="46"/>
      <c r="H63" s="43"/>
    </row>
    <row r="65" spans="2:8">
      <c r="B65" s="33" t="s">
        <v>78</v>
      </c>
    </row>
    <row r="66" spans="2:8">
      <c r="B66" s="33" t="s">
        <v>63</v>
      </c>
      <c r="H66" s="48"/>
    </row>
    <row r="67" spans="2:8">
      <c r="B67" s="44" t="s">
        <v>79</v>
      </c>
      <c r="C67" s="26"/>
    </row>
    <row r="68" spans="2:8">
      <c r="E68" s="26"/>
      <c r="F68" s="26"/>
    </row>
  </sheetData>
  <mergeCells count="77">
    <mergeCell ref="H35:I35"/>
    <mergeCell ref="B1:H1"/>
    <mergeCell ref="B2:F2"/>
    <mergeCell ref="C3:H3"/>
    <mergeCell ref="B4:B5"/>
    <mergeCell ref="C4:C5"/>
    <mergeCell ref="D4:E4"/>
    <mergeCell ref="F4:F5"/>
    <mergeCell ref="G4:H5"/>
    <mergeCell ref="D5:E5"/>
    <mergeCell ref="D6:E6"/>
    <mergeCell ref="G6:H6"/>
    <mergeCell ref="D7:E7"/>
    <mergeCell ref="G7:H7"/>
    <mergeCell ref="D8:E8"/>
    <mergeCell ref="G8:H8"/>
    <mergeCell ref="D17:E17"/>
    <mergeCell ref="G17:H17"/>
    <mergeCell ref="D9:E9"/>
    <mergeCell ref="G9:H9"/>
    <mergeCell ref="D10:E10"/>
    <mergeCell ref="H10:I10"/>
    <mergeCell ref="D11:E11"/>
    <mergeCell ref="D13:E13"/>
    <mergeCell ref="G13:H13"/>
    <mergeCell ref="D14:E14"/>
    <mergeCell ref="D15:E15"/>
    <mergeCell ref="G15:H15"/>
    <mergeCell ref="D16:E16"/>
    <mergeCell ref="G16:H16"/>
    <mergeCell ref="D22:E22"/>
    <mergeCell ref="D23:E23"/>
    <mergeCell ref="G23:H23"/>
    <mergeCell ref="D18:E18"/>
    <mergeCell ref="G18:H18"/>
    <mergeCell ref="D19:E19"/>
    <mergeCell ref="D20:E20"/>
    <mergeCell ref="G20:H20"/>
    <mergeCell ref="H34:I34"/>
    <mergeCell ref="D24:E24"/>
    <mergeCell ref="G24:H24"/>
    <mergeCell ref="D25:E25"/>
    <mergeCell ref="D26:E26"/>
    <mergeCell ref="D27:E27"/>
    <mergeCell ref="D28:E28"/>
    <mergeCell ref="G28:H28"/>
    <mergeCell ref="B30:B31"/>
    <mergeCell ref="C30:C31"/>
    <mergeCell ref="D30:D31"/>
    <mergeCell ref="F30:F31"/>
    <mergeCell ref="H30:H31"/>
    <mergeCell ref="G49:H49"/>
    <mergeCell ref="D50:E50"/>
    <mergeCell ref="G50:H50"/>
    <mergeCell ref="H36:I36"/>
    <mergeCell ref="H38:I38"/>
    <mergeCell ref="H40:I40"/>
    <mergeCell ref="H42:I42"/>
    <mergeCell ref="D46:E46"/>
    <mergeCell ref="G46:H46"/>
    <mergeCell ref="H43:I43"/>
    <mergeCell ref="D54:E54"/>
    <mergeCell ref="G54:H54"/>
    <mergeCell ref="D55:E55"/>
    <mergeCell ref="G55:H55"/>
    <mergeCell ref="H21:I21"/>
    <mergeCell ref="G22:H22"/>
    <mergeCell ref="D51:E51"/>
    <mergeCell ref="G51:H51"/>
    <mergeCell ref="D52:E52"/>
    <mergeCell ref="G52:H52"/>
    <mergeCell ref="D53:E53"/>
    <mergeCell ref="G53:H53"/>
    <mergeCell ref="G47:H47"/>
    <mergeCell ref="D48:E48"/>
    <mergeCell ref="G48:H48"/>
    <mergeCell ref="D49:E49"/>
  </mergeCells>
  <pageMargins left="0.70866141732283472" right="0.70866141732283472" top="0.74803149606299213" bottom="0.74803149606299213" header="0.31496062992125984" footer="0.31496062992125984"/>
  <pageSetup paperSize="9" scale="65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8"/>
  <sheetViews>
    <sheetView topLeftCell="B40" workbookViewId="0">
      <selection activeCell="F55" sqref="F55"/>
    </sheetView>
  </sheetViews>
  <sheetFormatPr defaultRowHeight="12.75"/>
  <cols>
    <col min="1" max="1" width="1" style="20" hidden="1" customWidth="1"/>
    <col min="2" max="2" width="43.5703125" style="20" customWidth="1"/>
    <col min="3" max="3" width="16.5703125" style="20" customWidth="1"/>
    <col min="4" max="5" width="11.42578125" style="20" customWidth="1"/>
    <col min="6" max="6" width="11.5703125" style="20" customWidth="1"/>
    <col min="7" max="7" width="12.5703125" style="20" hidden="1" customWidth="1"/>
    <col min="8" max="8" width="41.28515625" style="34" customWidth="1"/>
    <col min="9" max="9" width="12.140625" style="20" hidden="1" customWidth="1"/>
    <col min="10" max="16384" width="9.140625" style="20"/>
  </cols>
  <sheetData>
    <row r="1" spans="1:9" ht="57.75" customHeight="1">
      <c r="A1" s="2"/>
      <c r="B1" s="115" t="s">
        <v>66</v>
      </c>
      <c r="C1" s="115"/>
      <c r="D1" s="115"/>
      <c r="E1" s="115"/>
      <c r="F1" s="115"/>
      <c r="G1" s="115"/>
      <c r="H1" s="115"/>
    </row>
    <row r="2" spans="1:9" ht="35.25" customHeight="1">
      <c r="A2" s="3"/>
      <c r="B2" s="116" t="s">
        <v>80</v>
      </c>
      <c r="C2" s="117"/>
      <c r="D2" s="117"/>
      <c r="E2" s="117"/>
      <c r="F2" s="117"/>
      <c r="G2" s="1"/>
      <c r="H2" s="16" t="s">
        <v>29</v>
      </c>
    </row>
    <row r="3" spans="1:9">
      <c r="A3" s="5"/>
      <c r="B3" s="60" t="s">
        <v>0</v>
      </c>
      <c r="C3" s="118"/>
      <c r="D3" s="118"/>
      <c r="E3" s="118"/>
      <c r="F3" s="118"/>
      <c r="G3" s="119"/>
      <c r="H3" s="119"/>
    </row>
    <row r="4" spans="1:9" ht="97.5" customHeight="1">
      <c r="A4" s="5"/>
      <c r="B4" s="101" t="s">
        <v>1</v>
      </c>
      <c r="C4" s="103" t="s">
        <v>83</v>
      </c>
      <c r="D4" s="121" t="s">
        <v>60</v>
      </c>
      <c r="E4" s="121"/>
      <c r="F4" s="121" t="s">
        <v>35</v>
      </c>
      <c r="G4" s="121" t="s">
        <v>54</v>
      </c>
      <c r="H4" s="121"/>
      <c r="I4" s="31"/>
    </row>
    <row r="5" spans="1:9" ht="48.75" customHeight="1">
      <c r="A5" s="5"/>
      <c r="B5" s="120"/>
      <c r="C5" s="103"/>
      <c r="D5" s="122" t="s">
        <v>34</v>
      </c>
      <c r="E5" s="122"/>
      <c r="F5" s="121"/>
      <c r="G5" s="121"/>
      <c r="H5" s="121"/>
      <c r="I5" s="31"/>
    </row>
    <row r="6" spans="1:9">
      <c r="A6" s="2"/>
      <c r="B6" s="21" t="s">
        <v>28</v>
      </c>
      <c r="C6" s="22">
        <v>641878.69999999995</v>
      </c>
      <c r="D6" s="107">
        <f>D7+D15</f>
        <v>-3016.3999999999651</v>
      </c>
      <c r="E6" s="108"/>
      <c r="F6" s="53">
        <f>C6+D6</f>
        <v>638862.30000000005</v>
      </c>
      <c r="G6" s="123"/>
      <c r="H6" s="123"/>
      <c r="I6" s="31"/>
    </row>
    <row r="7" spans="1:9" ht="27" customHeight="1">
      <c r="A7" s="2"/>
      <c r="B7" s="21" t="s">
        <v>3</v>
      </c>
      <c r="C7" s="53">
        <v>253229.4</v>
      </c>
      <c r="D7" s="107">
        <f>F7-C7</f>
        <v>0</v>
      </c>
      <c r="E7" s="107"/>
      <c r="F7" s="53">
        <v>253229.4</v>
      </c>
      <c r="G7" s="92"/>
      <c r="H7" s="92"/>
      <c r="I7" s="31"/>
    </row>
    <row r="8" spans="1:9">
      <c r="A8" s="2"/>
      <c r="B8" s="8" t="s">
        <v>4</v>
      </c>
      <c r="C8" s="4">
        <v>197703.4</v>
      </c>
      <c r="D8" s="111">
        <f t="shared" ref="D8:D14" si="0">F8-C8</f>
        <v>0</v>
      </c>
      <c r="E8" s="111"/>
      <c r="F8" s="4">
        <v>197703.4</v>
      </c>
      <c r="G8" s="78"/>
      <c r="H8" s="78"/>
      <c r="I8" s="31"/>
    </row>
    <row r="9" spans="1:9">
      <c r="A9" s="2"/>
      <c r="B9" s="8" t="s">
        <v>5</v>
      </c>
      <c r="C9" s="4">
        <v>5114.8</v>
      </c>
      <c r="D9" s="111">
        <f t="shared" si="0"/>
        <v>0</v>
      </c>
      <c r="E9" s="111"/>
      <c r="F9" s="4">
        <v>5114.8</v>
      </c>
      <c r="G9" s="78"/>
      <c r="H9" s="78"/>
      <c r="I9" s="31"/>
    </row>
    <row r="10" spans="1:9">
      <c r="A10" s="2"/>
      <c r="B10" s="8" t="s">
        <v>58</v>
      </c>
      <c r="C10" s="4">
        <v>23713</v>
      </c>
      <c r="D10" s="111">
        <f t="shared" si="0"/>
        <v>0</v>
      </c>
      <c r="E10" s="111"/>
      <c r="F10" s="4">
        <v>23713</v>
      </c>
      <c r="G10" s="72"/>
      <c r="H10" s="78"/>
      <c r="I10" s="78"/>
    </row>
    <row r="11" spans="1:9">
      <c r="A11" s="2"/>
      <c r="B11" s="8" t="s">
        <v>6</v>
      </c>
      <c r="C11" s="4">
        <v>1448</v>
      </c>
      <c r="D11" s="111">
        <f t="shared" si="0"/>
        <v>0</v>
      </c>
      <c r="E11" s="111"/>
      <c r="F11" s="4">
        <v>1448</v>
      </c>
      <c r="G11" s="56"/>
      <c r="H11" s="12"/>
      <c r="I11" s="31"/>
    </row>
    <row r="12" spans="1:9">
      <c r="A12" s="2"/>
      <c r="B12" s="8" t="s">
        <v>67</v>
      </c>
      <c r="C12" s="4">
        <v>1500</v>
      </c>
      <c r="D12" s="111">
        <f t="shared" si="0"/>
        <v>0</v>
      </c>
      <c r="E12" s="111"/>
      <c r="F12" s="4">
        <v>1500</v>
      </c>
      <c r="G12" s="56"/>
      <c r="H12" s="12"/>
      <c r="I12" s="31"/>
    </row>
    <row r="13" spans="1:9">
      <c r="A13" s="2"/>
      <c r="B13" s="8" t="s">
        <v>7</v>
      </c>
      <c r="C13" s="4">
        <v>3772</v>
      </c>
      <c r="D13" s="111">
        <f t="shared" si="0"/>
        <v>0</v>
      </c>
      <c r="E13" s="111"/>
      <c r="F13" s="4">
        <v>3772</v>
      </c>
      <c r="G13" s="92"/>
      <c r="H13" s="92"/>
      <c r="I13" s="31"/>
    </row>
    <row r="14" spans="1:9" ht="19.5" customHeight="1">
      <c r="A14" s="2"/>
      <c r="B14" s="13" t="s">
        <v>8</v>
      </c>
      <c r="C14" s="4">
        <v>15588.8</v>
      </c>
      <c r="D14" s="111">
        <f t="shared" si="0"/>
        <v>0</v>
      </c>
      <c r="E14" s="111"/>
      <c r="F14" s="4">
        <v>15588.8</v>
      </c>
      <c r="G14" s="24"/>
      <c r="H14" s="25"/>
      <c r="I14" s="31"/>
    </row>
    <row r="15" spans="1:9">
      <c r="A15" s="2"/>
      <c r="B15" s="21" t="s">
        <v>9</v>
      </c>
      <c r="C15" s="76">
        <v>392649.3</v>
      </c>
      <c r="D15" s="107">
        <f>F15-C15</f>
        <v>-3016.3999999999651</v>
      </c>
      <c r="E15" s="107"/>
      <c r="F15" s="53">
        <v>389632.9</v>
      </c>
      <c r="G15" s="132"/>
      <c r="H15" s="132"/>
      <c r="I15" s="31"/>
    </row>
    <row r="16" spans="1:9" ht="25.5">
      <c r="A16" s="2"/>
      <c r="B16" s="8" t="s">
        <v>40</v>
      </c>
      <c r="C16" s="4">
        <v>393109.4</v>
      </c>
      <c r="D16" s="111">
        <f t="shared" ref="D16:D19" si="1">F16-C16</f>
        <v>-386887.2</v>
      </c>
      <c r="E16" s="111"/>
      <c r="F16" s="54">
        <f>SUM(F17:F18)</f>
        <v>6222.2</v>
      </c>
      <c r="G16" s="92"/>
      <c r="H16" s="92"/>
      <c r="I16" s="31"/>
    </row>
    <row r="17" spans="1:9">
      <c r="A17" s="2"/>
      <c r="B17" s="8" t="s">
        <v>10</v>
      </c>
      <c r="C17" s="4">
        <f>SUM(C18:C19)</f>
        <v>4775.8999999999996</v>
      </c>
      <c r="D17" s="111">
        <f t="shared" si="1"/>
        <v>0</v>
      </c>
      <c r="E17" s="111"/>
      <c r="F17" s="54">
        <v>4775.8999999999996</v>
      </c>
      <c r="G17" s="92"/>
      <c r="H17" s="92"/>
      <c r="I17" s="31"/>
    </row>
    <row r="18" spans="1:9">
      <c r="A18" s="2"/>
      <c r="B18" s="9" t="s">
        <v>11</v>
      </c>
      <c r="C18" s="4">
        <v>1446.3</v>
      </c>
      <c r="D18" s="111">
        <f t="shared" si="1"/>
        <v>0</v>
      </c>
      <c r="E18" s="111"/>
      <c r="F18" s="54">
        <v>1446.3</v>
      </c>
      <c r="G18" s="112"/>
      <c r="H18" s="112"/>
      <c r="I18" s="31"/>
    </row>
    <row r="19" spans="1:9" ht="25.5">
      <c r="A19" s="2"/>
      <c r="B19" s="9" t="s">
        <v>57</v>
      </c>
      <c r="C19" s="7">
        <v>3329.6</v>
      </c>
      <c r="D19" s="111">
        <f t="shared" si="1"/>
        <v>0</v>
      </c>
      <c r="E19" s="111"/>
      <c r="F19" s="54">
        <v>3329.6</v>
      </c>
      <c r="G19" s="73"/>
      <c r="H19" s="15"/>
      <c r="I19" s="31"/>
    </row>
    <row r="20" spans="1:9">
      <c r="A20" s="2"/>
      <c r="B20" s="8" t="s">
        <v>12</v>
      </c>
      <c r="C20" s="7">
        <v>88461.400000000009</v>
      </c>
      <c r="D20" s="111">
        <f t="shared" ref="D20:D27" si="2">F20-C20</f>
        <v>-489.10000000000582</v>
      </c>
      <c r="E20" s="111"/>
      <c r="F20" s="54">
        <v>87972.3</v>
      </c>
      <c r="G20" s="92" t="s">
        <v>81</v>
      </c>
      <c r="H20" s="92"/>
      <c r="I20" s="52"/>
    </row>
    <row r="21" spans="1:9" ht="25.5">
      <c r="A21" s="2"/>
      <c r="B21" s="19" t="s">
        <v>61</v>
      </c>
      <c r="C21" s="27">
        <v>57900.3</v>
      </c>
      <c r="D21" s="111">
        <f t="shared" si="2"/>
        <v>0</v>
      </c>
      <c r="E21" s="111"/>
      <c r="F21" s="54">
        <v>57900.3</v>
      </c>
      <c r="G21" s="72"/>
      <c r="H21" s="78"/>
      <c r="I21" s="77"/>
    </row>
    <row r="22" spans="1:9">
      <c r="A22" s="2"/>
      <c r="B22" s="8" t="s">
        <v>41</v>
      </c>
      <c r="C22" s="27">
        <v>46082.400000000001</v>
      </c>
      <c r="D22" s="111">
        <f t="shared" si="2"/>
        <v>0</v>
      </c>
      <c r="E22" s="111"/>
      <c r="F22" s="54">
        <v>46082.400000000001</v>
      </c>
      <c r="G22" s="92"/>
      <c r="H22" s="92"/>
      <c r="I22" s="52"/>
    </row>
    <row r="23" spans="1:9" ht="33.75" customHeight="1">
      <c r="A23" s="2"/>
      <c r="B23" s="8" t="s">
        <v>25</v>
      </c>
      <c r="C23" s="10">
        <v>238748.9</v>
      </c>
      <c r="D23" s="111">
        <f t="shared" si="2"/>
        <v>-4010.6999999999825</v>
      </c>
      <c r="E23" s="111"/>
      <c r="F23" s="54">
        <v>234738.2</v>
      </c>
      <c r="G23" s="92" t="s">
        <v>82</v>
      </c>
      <c r="H23" s="92"/>
      <c r="I23" s="31"/>
    </row>
    <row r="24" spans="1:9">
      <c r="A24" s="2"/>
      <c r="B24" s="8" t="s">
        <v>13</v>
      </c>
      <c r="C24" s="4">
        <v>61707.799999999996</v>
      </c>
      <c r="D24" s="111">
        <f t="shared" si="2"/>
        <v>1483.4000000000015</v>
      </c>
      <c r="E24" s="111"/>
      <c r="F24" s="54">
        <v>63191.199999999997</v>
      </c>
      <c r="G24" s="92" t="s">
        <v>81</v>
      </c>
      <c r="H24" s="92"/>
      <c r="I24" s="31"/>
    </row>
    <row r="25" spans="1:9">
      <c r="A25" s="2"/>
      <c r="B25" s="8" t="s">
        <v>42</v>
      </c>
      <c r="C25" s="4">
        <v>0</v>
      </c>
      <c r="D25" s="111">
        <f t="shared" si="2"/>
        <v>0</v>
      </c>
      <c r="E25" s="111"/>
      <c r="F25" s="54">
        <v>0</v>
      </c>
      <c r="G25" s="72"/>
      <c r="H25" s="72"/>
      <c r="I25" s="31"/>
    </row>
    <row r="26" spans="1:9" ht="38.25">
      <c r="A26" s="2"/>
      <c r="B26" s="8" t="s">
        <v>43</v>
      </c>
      <c r="C26" s="4">
        <v>0</v>
      </c>
      <c r="D26" s="111">
        <f t="shared" si="2"/>
        <v>0</v>
      </c>
      <c r="E26" s="111"/>
      <c r="F26" s="54">
        <v>0</v>
      </c>
      <c r="G26" s="72"/>
      <c r="H26" s="72"/>
      <c r="I26" s="31"/>
    </row>
    <row r="27" spans="1:9" ht="25.5">
      <c r="A27" s="2"/>
      <c r="B27" s="8" t="s">
        <v>44</v>
      </c>
      <c r="C27" s="4">
        <v>-1044.7</v>
      </c>
      <c r="D27" s="111">
        <f t="shared" si="2"/>
        <v>0</v>
      </c>
      <c r="E27" s="111"/>
      <c r="F27" s="54">
        <v>-1044.7</v>
      </c>
      <c r="G27" s="57"/>
      <c r="H27" s="57"/>
      <c r="I27" s="31"/>
    </row>
    <row r="28" spans="1:9">
      <c r="A28" s="2"/>
      <c r="B28" s="21" t="s">
        <v>2</v>
      </c>
      <c r="C28" s="18">
        <f>C7+C15</f>
        <v>645878.69999999995</v>
      </c>
      <c r="D28" s="109">
        <f>D7+D15</f>
        <v>-3016.3999999999651</v>
      </c>
      <c r="E28" s="109"/>
      <c r="F28" s="18">
        <f>F7+F15</f>
        <v>642862.30000000005</v>
      </c>
      <c r="G28" s="110"/>
      <c r="H28" s="110"/>
      <c r="I28" s="31"/>
    </row>
    <row r="29" spans="1:9">
      <c r="A29" s="6"/>
      <c r="B29" s="28" t="s">
        <v>27</v>
      </c>
      <c r="C29" s="29"/>
      <c r="D29" s="30"/>
      <c r="E29" s="30"/>
      <c r="F29" s="30"/>
      <c r="G29" s="11"/>
      <c r="H29" s="63"/>
      <c r="I29" s="31"/>
    </row>
    <row r="30" spans="1:9" ht="12.75" customHeight="1">
      <c r="A30" s="6"/>
      <c r="B30" s="101" t="s">
        <v>27</v>
      </c>
      <c r="C30" s="103" t="s">
        <v>83</v>
      </c>
      <c r="D30" s="103" t="s">
        <v>53</v>
      </c>
      <c r="E30" s="62" t="s">
        <v>36</v>
      </c>
      <c r="F30" s="103" t="s">
        <v>35</v>
      </c>
      <c r="G30" s="74" t="s">
        <v>36</v>
      </c>
      <c r="H30" s="130" t="s">
        <v>24</v>
      </c>
      <c r="I30" s="31"/>
    </row>
    <row r="31" spans="1:9" ht="115.5" customHeight="1">
      <c r="A31" s="6"/>
      <c r="B31" s="101"/>
      <c r="C31" s="103"/>
      <c r="D31" s="103"/>
      <c r="E31" s="62" t="s">
        <v>45</v>
      </c>
      <c r="F31" s="103"/>
      <c r="G31" s="74" t="s">
        <v>37</v>
      </c>
      <c r="H31" s="131"/>
      <c r="I31" s="31"/>
    </row>
    <row r="32" spans="1:9" ht="27.75" customHeight="1">
      <c r="A32" s="2"/>
      <c r="B32" s="8" t="s">
        <v>14</v>
      </c>
      <c r="C32" s="4">
        <v>82883.100000000006</v>
      </c>
      <c r="D32" s="4">
        <v>1284.2</v>
      </c>
      <c r="E32" s="4"/>
      <c r="F32" s="4">
        <f>C32+D32</f>
        <v>84167.3</v>
      </c>
      <c r="G32" s="72"/>
      <c r="H32" s="71"/>
      <c r="I32" s="68"/>
    </row>
    <row r="33" spans="1:9" ht="18" customHeight="1">
      <c r="A33" s="2"/>
      <c r="B33" s="8" t="s">
        <v>46</v>
      </c>
      <c r="C33" s="4">
        <v>54281.7</v>
      </c>
      <c r="D33" s="4">
        <v>0</v>
      </c>
      <c r="E33" s="4"/>
      <c r="F33" s="4">
        <f t="shared" ref="F33:F43" si="3">C33+D33</f>
        <v>54281.7</v>
      </c>
      <c r="G33" s="72"/>
      <c r="H33" s="69"/>
      <c r="I33" s="68"/>
    </row>
    <row r="34" spans="1:9" ht="51">
      <c r="A34" s="2"/>
      <c r="B34" s="8" t="s">
        <v>47</v>
      </c>
      <c r="C34" s="4">
        <v>279103.2</v>
      </c>
      <c r="D34" s="4">
        <v>1284.2</v>
      </c>
      <c r="E34" s="4"/>
      <c r="F34" s="4">
        <f t="shared" si="3"/>
        <v>280387.40000000002</v>
      </c>
      <c r="G34" s="72"/>
      <c r="H34" s="92" t="s">
        <v>81</v>
      </c>
      <c r="I34" s="92"/>
    </row>
    <row r="35" spans="1:9">
      <c r="A35" s="2"/>
      <c r="B35" s="8" t="s">
        <v>55</v>
      </c>
      <c r="C35" s="4">
        <v>58455.4</v>
      </c>
      <c r="D35" s="4">
        <v>0</v>
      </c>
      <c r="E35" s="4"/>
      <c r="F35" s="4">
        <f t="shared" si="3"/>
        <v>58455.4</v>
      </c>
      <c r="G35" s="72"/>
      <c r="H35" s="80"/>
      <c r="I35" s="80"/>
    </row>
    <row r="36" spans="1:9" ht="70.5" customHeight="1">
      <c r="A36" s="2"/>
      <c r="B36" s="8" t="s">
        <v>62</v>
      </c>
      <c r="C36" s="4">
        <v>94918.6</v>
      </c>
      <c r="D36" s="4">
        <v>-1959.7</v>
      </c>
      <c r="E36" s="4"/>
      <c r="F36" s="4">
        <f t="shared" si="3"/>
        <v>92958.900000000009</v>
      </c>
      <c r="G36" s="72"/>
      <c r="H36" s="92" t="s">
        <v>86</v>
      </c>
      <c r="I36" s="92"/>
    </row>
    <row r="37" spans="1:9">
      <c r="A37" s="2"/>
      <c r="B37" s="9" t="s">
        <v>49</v>
      </c>
      <c r="C37" s="4">
        <v>11957</v>
      </c>
      <c r="D37" s="4">
        <v>0</v>
      </c>
      <c r="E37" s="4"/>
      <c r="F37" s="4">
        <f t="shared" si="3"/>
        <v>11957</v>
      </c>
      <c r="G37" s="72"/>
      <c r="H37" s="69"/>
      <c r="I37" s="68"/>
    </row>
    <row r="38" spans="1:9">
      <c r="A38" s="2"/>
      <c r="B38" s="8" t="s">
        <v>56</v>
      </c>
      <c r="C38" s="4">
        <v>23525.699999999997</v>
      </c>
      <c r="D38" s="4">
        <v>-137.6</v>
      </c>
      <c r="E38" s="4"/>
      <c r="F38" s="4">
        <f t="shared" si="3"/>
        <v>23388.1</v>
      </c>
      <c r="G38" s="72"/>
      <c r="H38" s="92" t="s">
        <v>81</v>
      </c>
      <c r="I38" s="92"/>
    </row>
    <row r="39" spans="1:9">
      <c r="A39" s="2"/>
      <c r="B39" s="8" t="s">
        <v>51</v>
      </c>
      <c r="C39" s="4">
        <v>2265.4</v>
      </c>
      <c r="D39" s="4">
        <v>0</v>
      </c>
      <c r="E39" s="4"/>
      <c r="F39" s="4">
        <f t="shared" si="3"/>
        <v>2265.4</v>
      </c>
      <c r="G39" s="72"/>
      <c r="H39" s="71"/>
      <c r="I39" s="68"/>
    </row>
    <row r="40" spans="1:9" ht="25.5">
      <c r="A40" s="2"/>
      <c r="B40" s="8" t="s">
        <v>48</v>
      </c>
      <c r="C40" s="4">
        <v>40845.9</v>
      </c>
      <c r="D40" s="4">
        <v>210.6</v>
      </c>
      <c r="E40" s="4"/>
      <c r="F40" s="4">
        <f t="shared" si="3"/>
        <v>41056.5</v>
      </c>
      <c r="G40" s="72"/>
      <c r="H40" s="80" t="s">
        <v>85</v>
      </c>
      <c r="I40" s="80"/>
    </row>
    <row r="41" spans="1:9">
      <c r="A41" s="2"/>
      <c r="B41" s="9" t="s">
        <v>49</v>
      </c>
      <c r="C41" s="4">
        <v>8258.7000000000007</v>
      </c>
      <c r="D41" s="4">
        <v>0</v>
      </c>
      <c r="E41" s="4"/>
      <c r="F41" s="4">
        <f t="shared" si="3"/>
        <v>8258.7000000000007</v>
      </c>
      <c r="G41" s="72"/>
      <c r="H41" s="69"/>
      <c r="I41" s="70"/>
    </row>
    <row r="42" spans="1:9" ht="42" customHeight="1">
      <c r="A42" s="2"/>
      <c r="B42" s="8" t="s">
        <v>64</v>
      </c>
      <c r="C42" s="4">
        <v>69595.3</v>
      </c>
      <c r="D42" s="4">
        <f>-3773.1+75</f>
        <v>-3698.1</v>
      </c>
      <c r="E42" s="4"/>
      <c r="F42" s="4">
        <f>C42+D42</f>
        <v>65897.2</v>
      </c>
      <c r="G42" s="72"/>
      <c r="H42" s="92" t="s">
        <v>84</v>
      </c>
      <c r="I42" s="92"/>
    </row>
    <row r="43" spans="1:9">
      <c r="A43" s="2"/>
      <c r="B43" s="8" t="s">
        <v>50</v>
      </c>
      <c r="C43" s="4">
        <v>50228.9</v>
      </c>
      <c r="D43" s="4">
        <v>0</v>
      </c>
      <c r="E43" s="4"/>
      <c r="F43" s="4">
        <f t="shared" si="3"/>
        <v>50228.9</v>
      </c>
      <c r="G43" s="72"/>
      <c r="H43" s="80"/>
      <c r="I43" s="80"/>
    </row>
    <row r="44" spans="1:9">
      <c r="A44" s="2"/>
      <c r="B44" s="21" t="s">
        <v>15</v>
      </c>
      <c r="C44" s="18">
        <f>C32+C34+C35+C36+C38+C39+C40+C42+C43</f>
        <v>701821.50000000012</v>
      </c>
      <c r="D44" s="18">
        <f>D32+D34+D35+D36+D38+D39+D40+D42+D43</f>
        <v>-3016.3999999999996</v>
      </c>
      <c r="E44" s="18">
        <f>E32+E34+E35+E36+E38+E39+E40+E42+E43</f>
        <v>0</v>
      </c>
      <c r="F44" s="18">
        <f>F32+F34+F35+F36+F38+F39+F40+F42+F43</f>
        <v>698805.10000000009</v>
      </c>
      <c r="G44" s="32" t="e">
        <f>#REF!+#REF!+#REF!</f>
        <v>#REF!</v>
      </c>
      <c r="H44" s="32"/>
      <c r="I44" s="31"/>
    </row>
    <row r="45" spans="1:9">
      <c r="A45" s="2"/>
      <c r="B45" s="21" t="s">
        <v>16</v>
      </c>
      <c r="C45" s="18">
        <v>-55942.800000000047</v>
      </c>
      <c r="D45" s="18">
        <f>D28-D44</f>
        <v>3.4560798667371273E-11</v>
      </c>
      <c r="E45" s="18"/>
      <c r="F45" s="18">
        <f>F28-F44</f>
        <v>-55942.800000000047</v>
      </c>
      <c r="G45" s="32" t="e">
        <f>G28-G44</f>
        <v>#REF!</v>
      </c>
      <c r="H45" s="32"/>
      <c r="I45" s="55"/>
    </row>
    <row r="46" spans="1:9" ht="152.25" customHeight="1">
      <c r="A46" s="2"/>
      <c r="B46" s="28" t="s">
        <v>26</v>
      </c>
      <c r="C46" s="75" t="s">
        <v>83</v>
      </c>
      <c r="D46" s="99" t="s">
        <v>34</v>
      </c>
      <c r="E46" s="99"/>
      <c r="F46" s="59" t="s">
        <v>38</v>
      </c>
      <c r="G46" s="79" t="s">
        <v>59</v>
      </c>
      <c r="H46" s="79"/>
      <c r="I46" s="31"/>
    </row>
    <row r="47" spans="1:9">
      <c r="A47" s="2"/>
      <c r="B47" s="21" t="s">
        <v>17</v>
      </c>
      <c r="C47" s="18">
        <f>C48+C51+C54+C55</f>
        <v>55942.8</v>
      </c>
      <c r="D47" s="18">
        <f>D48+D51+D54+D55</f>
        <v>0</v>
      </c>
      <c r="E47" s="18">
        <f t="shared" ref="E47" si="4">E48+E51+E54+E55</f>
        <v>0</v>
      </c>
      <c r="F47" s="18">
        <f>F48+F51+F54+F55</f>
        <v>55942.8</v>
      </c>
      <c r="G47" s="126"/>
      <c r="H47" s="127"/>
      <c r="I47" s="31"/>
    </row>
    <row r="48" spans="1:9" ht="25.5">
      <c r="A48" s="2"/>
      <c r="B48" s="8" t="s">
        <v>18</v>
      </c>
      <c r="C48" s="4">
        <f>C49+C50</f>
        <v>-4881.7999999999993</v>
      </c>
      <c r="D48" s="91"/>
      <c r="E48" s="91"/>
      <c r="F48" s="4">
        <f>F49+F50</f>
        <v>-4881.7999999999993</v>
      </c>
      <c r="G48" s="128"/>
      <c r="H48" s="129"/>
      <c r="I48" s="31"/>
    </row>
    <row r="49" spans="1:9">
      <c r="A49" s="2"/>
      <c r="B49" s="8" t="s">
        <v>19</v>
      </c>
      <c r="C49" s="4">
        <v>25032</v>
      </c>
      <c r="D49" s="91"/>
      <c r="E49" s="91"/>
      <c r="F49" s="4">
        <v>25032</v>
      </c>
      <c r="G49" s="124"/>
      <c r="H49" s="125"/>
      <c r="I49" s="31"/>
    </row>
    <row r="50" spans="1:9">
      <c r="A50" s="2"/>
      <c r="B50" s="8" t="s">
        <v>20</v>
      </c>
      <c r="C50" s="4">
        <v>-29913.8</v>
      </c>
      <c r="D50" s="91"/>
      <c r="E50" s="91"/>
      <c r="F50" s="4">
        <f>C50+D50</f>
        <v>-29913.8</v>
      </c>
      <c r="G50" s="124"/>
      <c r="H50" s="125"/>
      <c r="I50" s="31"/>
    </row>
    <row r="51" spans="1:9">
      <c r="A51" s="2"/>
      <c r="B51" s="8" t="s">
        <v>21</v>
      </c>
      <c r="C51" s="4">
        <v>-17700</v>
      </c>
      <c r="D51" s="91">
        <f>D52+D53</f>
        <v>0</v>
      </c>
      <c r="E51" s="91"/>
      <c r="F51" s="4">
        <f t="shared" ref="F51:F55" si="5">C51+D51</f>
        <v>-17700</v>
      </c>
      <c r="G51" s="128"/>
      <c r="H51" s="129"/>
      <c r="I51" s="31"/>
    </row>
    <row r="52" spans="1:9">
      <c r="A52" s="2"/>
      <c r="B52" s="8" t="s">
        <v>22</v>
      </c>
      <c r="C52" s="4">
        <v>10000</v>
      </c>
      <c r="D52" s="95"/>
      <c r="E52" s="96"/>
      <c r="F52" s="4">
        <f t="shared" si="5"/>
        <v>10000</v>
      </c>
      <c r="G52" s="124"/>
      <c r="H52" s="125"/>
      <c r="I52" s="31"/>
    </row>
    <row r="53" spans="1:9">
      <c r="A53" s="2"/>
      <c r="B53" s="8" t="s">
        <v>23</v>
      </c>
      <c r="C53" s="4">
        <v>-27700</v>
      </c>
      <c r="D53" s="95"/>
      <c r="E53" s="96"/>
      <c r="F53" s="4">
        <f t="shared" si="5"/>
        <v>-27700</v>
      </c>
      <c r="G53" s="124"/>
      <c r="H53" s="125"/>
      <c r="I53" s="31"/>
    </row>
    <row r="54" spans="1:9">
      <c r="A54" s="2"/>
      <c r="B54" s="8" t="s">
        <v>30</v>
      </c>
      <c r="C54" s="4">
        <v>-100</v>
      </c>
      <c r="D54" s="91"/>
      <c r="E54" s="91"/>
      <c r="F54" s="4">
        <f t="shared" si="5"/>
        <v>-100</v>
      </c>
      <c r="G54" s="124"/>
      <c r="H54" s="125"/>
      <c r="I54" s="31"/>
    </row>
    <row r="55" spans="1:9">
      <c r="A55" s="2"/>
      <c r="B55" s="8" t="s">
        <v>39</v>
      </c>
      <c r="C55" s="4">
        <v>78624.600000000006</v>
      </c>
      <c r="D55" s="91"/>
      <c r="E55" s="91"/>
      <c r="F55" s="4">
        <f t="shared" si="5"/>
        <v>78624.600000000006</v>
      </c>
      <c r="G55" s="124"/>
      <c r="H55" s="125"/>
    </row>
    <row r="56" spans="1:9">
      <c r="B56" s="33"/>
    </row>
    <row r="57" spans="1:9">
      <c r="B57" s="33"/>
    </row>
    <row r="58" spans="1:9">
      <c r="B58" s="49"/>
      <c r="C58" s="50"/>
      <c r="D58" s="51"/>
      <c r="F58" s="41"/>
    </row>
    <row r="59" spans="1:9" ht="45">
      <c r="B59" s="9" t="s">
        <v>31</v>
      </c>
      <c r="C59" s="35" t="s">
        <v>68</v>
      </c>
      <c r="D59" s="36" t="s">
        <v>32</v>
      </c>
      <c r="E59" s="37"/>
    </row>
    <row r="60" spans="1:9">
      <c r="B60" s="17" t="s">
        <v>52</v>
      </c>
      <c r="C60" s="38">
        <v>77359.199999999997</v>
      </c>
      <c r="D60" s="39">
        <f>C60/C7*100</f>
        <v>30.549059469398106</v>
      </c>
    </row>
    <row r="61" spans="1:9">
      <c r="B61" s="17" t="s">
        <v>33</v>
      </c>
      <c r="C61" s="40">
        <v>55942.8</v>
      </c>
      <c r="D61" s="39">
        <f>C61/C7*100</f>
        <v>22.091747640676797</v>
      </c>
      <c r="F61" s="41"/>
    </row>
    <row r="62" spans="1:9">
      <c r="B62" s="49"/>
      <c r="C62" s="50"/>
      <c r="D62" s="51"/>
      <c r="F62" s="41"/>
    </row>
    <row r="63" spans="1:9" s="42" customFormat="1" ht="15.75">
      <c r="B63" s="47" t="s">
        <v>87</v>
      </c>
      <c r="C63" s="45"/>
      <c r="D63" s="45" t="s">
        <v>88</v>
      </c>
      <c r="E63" s="46"/>
      <c r="H63" s="43"/>
    </row>
    <row r="65" spans="2:8">
      <c r="B65" s="33" t="s">
        <v>89</v>
      </c>
    </row>
    <row r="66" spans="2:8">
      <c r="B66" s="33" t="s">
        <v>63</v>
      </c>
      <c r="H66" s="48"/>
    </row>
    <row r="67" spans="2:8">
      <c r="B67" s="44" t="s">
        <v>90</v>
      </c>
      <c r="C67" s="26"/>
    </row>
    <row r="68" spans="2:8">
      <c r="E68" s="26"/>
      <c r="F68" s="26"/>
    </row>
  </sheetData>
  <mergeCells count="71">
    <mergeCell ref="B1:H1"/>
    <mergeCell ref="B2:F2"/>
    <mergeCell ref="C3:H3"/>
    <mergeCell ref="B4:B5"/>
    <mergeCell ref="C4:C5"/>
    <mergeCell ref="D4:E4"/>
    <mergeCell ref="F4:F5"/>
    <mergeCell ref="G4:H5"/>
    <mergeCell ref="D5:E5"/>
    <mergeCell ref="D13:E13"/>
    <mergeCell ref="G13:H13"/>
    <mergeCell ref="D6:E6"/>
    <mergeCell ref="G6:H6"/>
    <mergeCell ref="D7:E7"/>
    <mergeCell ref="G7:H7"/>
    <mergeCell ref="D8:E8"/>
    <mergeCell ref="D12:E12"/>
    <mergeCell ref="D9:E9"/>
    <mergeCell ref="D10:E10"/>
    <mergeCell ref="D11:E11"/>
    <mergeCell ref="D14:E14"/>
    <mergeCell ref="D15:E15"/>
    <mergeCell ref="G15:H15"/>
    <mergeCell ref="D16:E16"/>
    <mergeCell ref="G16:H16"/>
    <mergeCell ref="D17:E17"/>
    <mergeCell ref="G17:H17"/>
    <mergeCell ref="D21:E21"/>
    <mergeCell ref="D18:E18"/>
    <mergeCell ref="G18:H18"/>
    <mergeCell ref="D19:E19"/>
    <mergeCell ref="D20:E20"/>
    <mergeCell ref="G20:H20"/>
    <mergeCell ref="D22:E22"/>
    <mergeCell ref="G22:H22"/>
    <mergeCell ref="D23:E23"/>
    <mergeCell ref="G23:H23"/>
    <mergeCell ref="D24:E24"/>
    <mergeCell ref="G24:H24"/>
    <mergeCell ref="B30:B31"/>
    <mergeCell ref="C30:C31"/>
    <mergeCell ref="D30:D31"/>
    <mergeCell ref="F30:F31"/>
    <mergeCell ref="H30:H31"/>
    <mergeCell ref="D25:E25"/>
    <mergeCell ref="D26:E26"/>
    <mergeCell ref="D27:E27"/>
    <mergeCell ref="D28:E28"/>
    <mergeCell ref="G28:H28"/>
    <mergeCell ref="D51:E51"/>
    <mergeCell ref="G51:H51"/>
    <mergeCell ref="D55:E55"/>
    <mergeCell ref="G55:H55"/>
    <mergeCell ref="D52:E52"/>
    <mergeCell ref="G52:H52"/>
    <mergeCell ref="D53:E53"/>
    <mergeCell ref="G53:H53"/>
    <mergeCell ref="D54:E54"/>
    <mergeCell ref="G54:H54"/>
    <mergeCell ref="H42:I42"/>
    <mergeCell ref="H34:I34"/>
    <mergeCell ref="H38:I38"/>
    <mergeCell ref="H36:I36"/>
    <mergeCell ref="D50:E50"/>
    <mergeCell ref="G50:H50"/>
    <mergeCell ref="D46:E46"/>
    <mergeCell ref="G47:H47"/>
    <mergeCell ref="D48:E48"/>
    <mergeCell ref="G48:H48"/>
    <mergeCell ref="D49:E49"/>
    <mergeCell ref="G49:H49"/>
  </mergeCells>
  <pageMargins left="0.70866141732283472" right="0" top="0" bottom="0" header="0" footer="0"/>
  <pageSetup paperSize="9" scale="7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8"/>
  <sheetViews>
    <sheetView tabSelected="1" topLeftCell="B40" workbookViewId="0">
      <selection activeCell="H59" sqref="H59"/>
    </sheetView>
  </sheetViews>
  <sheetFormatPr defaultRowHeight="12.75"/>
  <cols>
    <col min="1" max="1" width="1" style="20" hidden="1" customWidth="1"/>
    <col min="2" max="2" width="43.5703125" style="20" customWidth="1"/>
    <col min="3" max="3" width="16.5703125" style="20" customWidth="1"/>
    <col min="4" max="5" width="11.42578125" style="20" customWidth="1"/>
    <col min="6" max="6" width="11.5703125" style="20" customWidth="1"/>
    <col min="7" max="7" width="12.5703125" style="20" hidden="1" customWidth="1"/>
    <col min="8" max="8" width="41.28515625" style="34" customWidth="1"/>
    <col min="9" max="9" width="12.140625" style="20" hidden="1" customWidth="1"/>
    <col min="10" max="16384" width="9.140625" style="20"/>
  </cols>
  <sheetData>
    <row r="1" spans="1:9" ht="57.75" customHeight="1">
      <c r="A1" s="2"/>
      <c r="B1" s="115" t="s">
        <v>66</v>
      </c>
      <c r="C1" s="115"/>
      <c r="D1" s="115"/>
      <c r="E1" s="115"/>
      <c r="F1" s="115"/>
      <c r="G1" s="115"/>
      <c r="H1" s="115"/>
    </row>
    <row r="2" spans="1:9" ht="35.25" customHeight="1">
      <c r="A2" s="3"/>
      <c r="B2" s="116" t="s">
        <v>91</v>
      </c>
      <c r="C2" s="117"/>
      <c r="D2" s="117"/>
      <c r="E2" s="117"/>
      <c r="F2" s="117"/>
      <c r="G2" s="1"/>
      <c r="H2" s="16" t="s">
        <v>29</v>
      </c>
    </row>
    <row r="3" spans="1:9">
      <c r="A3" s="5"/>
      <c r="B3" s="84" t="s">
        <v>0</v>
      </c>
      <c r="C3" s="118"/>
      <c r="D3" s="118"/>
      <c r="E3" s="118"/>
      <c r="F3" s="118"/>
      <c r="G3" s="119"/>
      <c r="H3" s="119"/>
    </row>
    <row r="4" spans="1:9" ht="97.5" customHeight="1">
      <c r="A4" s="5"/>
      <c r="B4" s="101" t="s">
        <v>1</v>
      </c>
      <c r="C4" s="103" t="s">
        <v>92</v>
      </c>
      <c r="D4" s="121" t="s">
        <v>60</v>
      </c>
      <c r="E4" s="121"/>
      <c r="F4" s="121" t="s">
        <v>35</v>
      </c>
      <c r="G4" s="121" t="s">
        <v>54</v>
      </c>
      <c r="H4" s="121"/>
      <c r="I4" s="31"/>
    </row>
    <row r="5" spans="1:9" ht="48.75" customHeight="1">
      <c r="A5" s="5"/>
      <c r="B5" s="120"/>
      <c r="C5" s="103"/>
      <c r="D5" s="122" t="s">
        <v>34</v>
      </c>
      <c r="E5" s="122"/>
      <c r="F5" s="121"/>
      <c r="G5" s="121"/>
      <c r="H5" s="121"/>
      <c r="I5" s="31"/>
    </row>
    <row r="6" spans="1:9">
      <c r="A6" s="2"/>
      <c r="B6" s="21" t="s">
        <v>28</v>
      </c>
      <c r="C6" s="22">
        <v>641878.69999999995</v>
      </c>
      <c r="D6" s="107">
        <f>D7+D15</f>
        <v>6844.1999999999534</v>
      </c>
      <c r="E6" s="108"/>
      <c r="F6" s="53">
        <f>C6+D6</f>
        <v>648722.89999999991</v>
      </c>
      <c r="G6" s="123"/>
      <c r="H6" s="123"/>
      <c r="I6" s="31"/>
    </row>
    <row r="7" spans="1:9" ht="27" customHeight="1">
      <c r="A7" s="2"/>
      <c r="B7" s="21" t="s">
        <v>3</v>
      </c>
      <c r="C7" s="53">
        <v>253229.4</v>
      </c>
      <c r="D7" s="107">
        <f>F7-C7</f>
        <v>0</v>
      </c>
      <c r="E7" s="107"/>
      <c r="F7" s="53">
        <v>253229.4</v>
      </c>
      <c r="G7" s="92"/>
      <c r="H7" s="92"/>
      <c r="I7" s="31"/>
    </row>
    <row r="8" spans="1:9">
      <c r="A8" s="2"/>
      <c r="B8" s="8" t="s">
        <v>4</v>
      </c>
      <c r="C8" s="4">
        <v>197703.4</v>
      </c>
      <c r="D8" s="111">
        <f t="shared" ref="D8:D14" si="0">F8-C8</f>
        <v>0</v>
      </c>
      <c r="E8" s="111"/>
      <c r="F8" s="4">
        <v>197703.4</v>
      </c>
      <c r="G8" s="78"/>
      <c r="H8" s="78"/>
      <c r="I8" s="31"/>
    </row>
    <row r="9" spans="1:9">
      <c r="A9" s="2"/>
      <c r="B9" s="8" t="s">
        <v>5</v>
      </c>
      <c r="C9" s="4">
        <v>5114.8</v>
      </c>
      <c r="D9" s="111">
        <f t="shared" si="0"/>
        <v>0</v>
      </c>
      <c r="E9" s="111"/>
      <c r="F9" s="4">
        <v>5114.8</v>
      </c>
      <c r="G9" s="78"/>
      <c r="H9" s="78"/>
      <c r="I9" s="31"/>
    </row>
    <row r="10" spans="1:9">
      <c r="A10" s="2"/>
      <c r="B10" s="8" t="s">
        <v>58</v>
      </c>
      <c r="C10" s="4">
        <v>23713</v>
      </c>
      <c r="D10" s="111">
        <f t="shared" si="0"/>
        <v>0</v>
      </c>
      <c r="E10" s="111"/>
      <c r="F10" s="4">
        <v>23713</v>
      </c>
      <c r="G10" s="81"/>
      <c r="H10" s="78"/>
      <c r="I10" s="78"/>
    </row>
    <row r="11" spans="1:9">
      <c r="A11" s="2"/>
      <c r="B11" s="8" t="s">
        <v>6</v>
      </c>
      <c r="C11" s="4">
        <v>1448</v>
      </c>
      <c r="D11" s="111">
        <f t="shared" si="0"/>
        <v>0</v>
      </c>
      <c r="E11" s="111"/>
      <c r="F11" s="4">
        <v>1448</v>
      </c>
      <c r="G11" s="56"/>
      <c r="H11" s="12"/>
      <c r="I11" s="31"/>
    </row>
    <row r="12" spans="1:9">
      <c r="A12" s="2"/>
      <c r="B12" s="8" t="s">
        <v>67</v>
      </c>
      <c r="C12" s="4">
        <v>1500</v>
      </c>
      <c r="D12" s="111">
        <f t="shared" si="0"/>
        <v>0</v>
      </c>
      <c r="E12" s="111"/>
      <c r="F12" s="4">
        <v>1500</v>
      </c>
      <c r="G12" s="56"/>
      <c r="H12" s="12"/>
      <c r="I12" s="31"/>
    </row>
    <row r="13" spans="1:9">
      <c r="A13" s="2"/>
      <c r="B13" s="8" t="s">
        <v>7</v>
      </c>
      <c r="C13" s="4">
        <v>3772</v>
      </c>
      <c r="D13" s="111">
        <f t="shared" si="0"/>
        <v>0</v>
      </c>
      <c r="E13" s="111"/>
      <c r="F13" s="4">
        <v>3772</v>
      </c>
      <c r="G13" s="92"/>
      <c r="H13" s="92"/>
      <c r="I13" s="31"/>
    </row>
    <row r="14" spans="1:9" ht="19.5" customHeight="1">
      <c r="A14" s="2"/>
      <c r="B14" s="13" t="s">
        <v>8</v>
      </c>
      <c r="C14" s="4">
        <v>15588.8</v>
      </c>
      <c r="D14" s="111">
        <f t="shared" si="0"/>
        <v>0</v>
      </c>
      <c r="E14" s="111"/>
      <c r="F14" s="4">
        <v>15588.8</v>
      </c>
      <c r="G14" s="24"/>
      <c r="H14" s="25"/>
      <c r="I14" s="31"/>
    </row>
    <row r="15" spans="1:9">
      <c r="A15" s="2"/>
      <c r="B15" s="21" t="s">
        <v>9</v>
      </c>
      <c r="C15" s="53">
        <v>389632.9</v>
      </c>
      <c r="D15" s="107">
        <f>F15-C15</f>
        <v>6844.1999999999534</v>
      </c>
      <c r="E15" s="107"/>
      <c r="F15" s="53">
        <v>396477.1</v>
      </c>
      <c r="G15" s="132"/>
      <c r="H15" s="132"/>
      <c r="I15" s="31"/>
    </row>
    <row r="16" spans="1:9" ht="25.5">
      <c r="A16" s="2"/>
      <c r="B16" s="8" t="s">
        <v>40</v>
      </c>
      <c r="C16" s="54">
        <v>390092.9</v>
      </c>
      <c r="D16" s="111">
        <f t="shared" ref="D16:D27" si="1">F16-C16</f>
        <v>6844.1999999999534</v>
      </c>
      <c r="E16" s="111"/>
      <c r="F16" s="54">
        <v>396937.1</v>
      </c>
      <c r="G16" s="92" t="s">
        <v>93</v>
      </c>
      <c r="H16" s="92"/>
      <c r="I16" s="31"/>
    </row>
    <row r="17" spans="1:9">
      <c r="A17" s="2"/>
      <c r="B17" s="8" t="s">
        <v>10</v>
      </c>
      <c r="C17" s="54">
        <v>4775.8999999999996</v>
      </c>
      <c r="D17" s="111">
        <f t="shared" si="1"/>
        <v>500</v>
      </c>
      <c r="E17" s="111"/>
      <c r="F17" s="54">
        <v>5275.9</v>
      </c>
      <c r="G17" s="92"/>
      <c r="H17" s="92"/>
      <c r="I17" s="31"/>
    </row>
    <row r="18" spans="1:9">
      <c r="A18" s="2"/>
      <c r="B18" s="9" t="s">
        <v>11</v>
      </c>
      <c r="C18" s="54">
        <v>1446.3</v>
      </c>
      <c r="D18" s="111">
        <f t="shared" si="1"/>
        <v>500</v>
      </c>
      <c r="E18" s="111"/>
      <c r="F18" s="54">
        <v>1946.3</v>
      </c>
      <c r="G18" s="112"/>
      <c r="H18" s="112"/>
      <c r="I18" s="31"/>
    </row>
    <row r="19" spans="1:9" ht="25.5">
      <c r="A19" s="2"/>
      <c r="B19" s="9" t="s">
        <v>57</v>
      </c>
      <c r="C19" s="54">
        <v>3329.6</v>
      </c>
      <c r="D19" s="111">
        <f t="shared" si="1"/>
        <v>0</v>
      </c>
      <c r="E19" s="111"/>
      <c r="F19" s="54">
        <v>3329.6</v>
      </c>
      <c r="G19" s="87"/>
      <c r="H19" s="15"/>
      <c r="I19" s="31"/>
    </row>
    <row r="20" spans="1:9">
      <c r="A20" s="2"/>
      <c r="B20" s="8" t="s">
        <v>12</v>
      </c>
      <c r="C20" s="54">
        <v>87972.3</v>
      </c>
      <c r="D20" s="111">
        <f t="shared" si="1"/>
        <v>-418.30000000000291</v>
      </c>
      <c r="E20" s="111"/>
      <c r="F20" s="54">
        <v>87554</v>
      </c>
      <c r="G20" s="92"/>
      <c r="H20" s="92"/>
      <c r="I20" s="52"/>
    </row>
    <row r="21" spans="1:9" ht="25.5">
      <c r="A21" s="2"/>
      <c r="B21" s="19" t="s">
        <v>61</v>
      </c>
      <c r="C21" s="54">
        <v>57900.3</v>
      </c>
      <c r="D21" s="111">
        <f t="shared" si="1"/>
        <v>1209.7999999999956</v>
      </c>
      <c r="E21" s="111"/>
      <c r="F21" s="54">
        <v>59110.1</v>
      </c>
      <c r="G21" s="81"/>
      <c r="H21" s="78"/>
      <c r="I21" s="77"/>
    </row>
    <row r="22" spans="1:9">
      <c r="A22" s="2"/>
      <c r="B22" s="8" t="s">
        <v>41</v>
      </c>
      <c r="C22" s="54">
        <v>46082.400000000001</v>
      </c>
      <c r="D22" s="111">
        <f t="shared" si="1"/>
        <v>1435.5999999999985</v>
      </c>
      <c r="E22" s="111"/>
      <c r="F22" s="54">
        <v>47518</v>
      </c>
      <c r="G22" s="92"/>
      <c r="H22" s="92"/>
      <c r="I22" s="52"/>
    </row>
    <row r="23" spans="1:9" ht="33.75" customHeight="1">
      <c r="A23" s="2"/>
      <c r="B23" s="8" t="s">
        <v>25</v>
      </c>
      <c r="C23" s="54">
        <v>234738.2</v>
      </c>
      <c r="D23" s="111">
        <f t="shared" si="1"/>
        <v>4859.5999999999767</v>
      </c>
      <c r="E23" s="111"/>
      <c r="F23" s="54">
        <v>239597.8</v>
      </c>
      <c r="G23" s="92"/>
      <c r="H23" s="92"/>
      <c r="I23" s="31"/>
    </row>
    <row r="24" spans="1:9">
      <c r="A24" s="2"/>
      <c r="B24" s="8" t="s">
        <v>13</v>
      </c>
      <c r="C24" s="54">
        <v>63191.199999999997</v>
      </c>
      <c r="D24" s="111">
        <f t="shared" si="1"/>
        <v>1903</v>
      </c>
      <c r="E24" s="111"/>
      <c r="F24" s="54">
        <v>65094.2</v>
      </c>
      <c r="G24" s="92"/>
      <c r="H24" s="92"/>
      <c r="I24" s="31"/>
    </row>
    <row r="25" spans="1:9">
      <c r="A25" s="2"/>
      <c r="B25" s="8" t="s">
        <v>42</v>
      </c>
      <c r="C25" s="54">
        <v>0</v>
      </c>
      <c r="D25" s="111">
        <f t="shared" si="1"/>
        <v>0</v>
      </c>
      <c r="E25" s="111"/>
      <c r="F25" s="54">
        <v>0</v>
      </c>
      <c r="G25" s="81"/>
      <c r="H25" s="81"/>
      <c r="I25" s="31"/>
    </row>
    <row r="26" spans="1:9" ht="38.25">
      <c r="A26" s="2"/>
      <c r="B26" s="8" t="s">
        <v>43</v>
      </c>
      <c r="C26" s="54">
        <v>0</v>
      </c>
      <c r="D26" s="111">
        <f t="shared" si="1"/>
        <v>0</v>
      </c>
      <c r="E26" s="111"/>
      <c r="F26" s="54">
        <v>0</v>
      </c>
      <c r="G26" s="81"/>
      <c r="H26" s="81"/>
      <c r="I26" s="31"/>
    </row>
    <row r="27" spans="1:9" ht="25.5">
      <c r="A27" s="2"/>
      <c r="B27" s="8" t="s">
        <v>44</v>
      </c>
      <c r="C27" s="54">
        <v>-1044.7</v>
      </c>
      <c r="D27" s="111">
        <f t="shared" si="1"/>
        <v>0</v>
      </c>
      <c r="E27" s="111"/>
      <c r="F27" s="54">
        <v>-1044.7</v>
      </c>
      <c r="G27" s="81"/>
      <c r="H27" s="81"/>
      <c r="I27" s="31"/>
    </row>
    <row r="28" spans="1:9">
      <c r="A28" s="2"/>
      <c r="B28" s="21" t="s">
        <v>2</v>
      </c>
      <c r="C28" s="18">
        <f>C7+C15</f>
        <v>642862.30000000005</v>
      </c>
      <c r="D28" s="109">
        <f>D7+D15</f>
        <v>6844.1999999999534</v>
      </c>
      <c r="E28" s="109"/>
      <c r="F28" s="18">
        <f>F7+F15</f>
        <v>649706.5</v>
      </c>
      <c r="G28" s="110"/>
      <c r="H28" s="110"/>
      <c r="I28" s="31"/>
    </row>
    <row r="29" spans="1:9">
      <c r="A29" s="6"/>
      <c r="B29" s="28" t="s">
        <v>27</v>
      </c>
      <c r="C29" s="29"/>
      <c r="D29" s="30"/>
      <c r="E29" s="30"/>
      <c r="F29" s="30"/>
      <c r="G29" s="11"/>
      <c r="H29" s="86"/>
      <c r="I29" s="31"/>
    </row>
    <row r="30" spans="1:9" ht="12.75" customHeight="1">
      <c r="A30" s="6"/>
      <c r="B30" s="101" t="s">
        <v>27</v>
      </c>
      <c r="C30" s="103" t="s">
        <v>92</v>
      </c>
      <c r="D30" s="103" t="s">
        <v>53</v>
      </c>
      <c r="E30" s="85" t="s">
        <v>36</v>
      </c>
      <c r="F30" s="103" t="s">
        <v>35</v>
      </c>
      <c r="G30" s="86" t="s">
        <v>36</v>
      </c>
      <c r="H30" s="130" t="s">
        <v>24</v>
      </c>
      <c r="I30" s="31"/>
    </row>
    <row r="31" spans="1:9" ht="136.5" customHeight="1">
      <c r="A31" s="6"/>
      <c r="B31" s="101"/>
      <c r="C31" s="103"/>
      <c r="D31" s="103"/>
      <c r="E31" s="85" t="s">
        <v>45</v>
      </c>
      <c r="F31" s="103"/>
      <c r="G31" s="86" t="s">
        <v>37</v>
      </c>
      <c r="H31" s="131"/>
      <c r="I31" s="31"/>
    </row>
    <row r="32" spans="1:9" ht="27.75" customHeight="1">
      <c r="A32" s="2"/>
      <c r="B32" s="8" t="s">
        <v>14</v>
      </c>
      <c r="C32" s="4">
        <v>84167.3</v>
      </c>
      <c r="D32" s="4">
        <v>-71.599999999999994</v>
      </c>
      <c r="E32" s="4"/>
      <c r="F32" s="4">
        <f>C32+D32</f>
        <v>84095.7</v>
      </c>
      <c r="G32" s="81"/>
      <c r="H32" s="82"/>
      <c r="I32" s="68"/>
    </row>
    <row r="33" spans="1:10" ht="18" customHeight="1">
      <c r="A33" s="2"/>
      <c r="B33" s="8" t="s">
        <v>46</v>
      </c>
      <c r="C33" s="4">
        <v>54281.7</v>
      </c>
      <c r="D33" s="4">
        <v>-71.599999999999994</v>
      </c>
      <c r="E33" s="4"/>
      <c r="F33" s="4">
        <f t="shared" ref="F33:F43" si="2">C33+D33</f>
        <v>54210.1</v>
      </c>
      <c r="G33" s="81"/>
      <c r="H33" s="69"/>
      <c r="I33" s="68"/>
    </row>
    <row r="34" spans="1:10" ht="51">
      <c r="A34" s="2"/>
      <c r="B34" s="8" t="s">
        <v>47</v>
      </c>
      <c r="C34" s="4">
        <v>280387.40000000002</v>
      </c>
      <c r="D34" s="4">
        <f>5454.9+89.1</f>
        <v>5544</v>
      </c>
      <c r="E34" s="4"/>
      <c r="F34" s="4">
        <f t="shared" si="2"/>
        <v>285931.40000000002</v>
      </c>
      <c r="G34" s="81"/>
      <c r="H34" s="92" t="s">
        <v>93</v>
      </c>
      <c r="I34" s="92"/>
    </row>
    <row r="35" spans="1:10">
      <c r="A35" s="2"/>
      <c r="B35" s="8" t="s">
        <v>55</v>
      </c>
      <c r="C35" s="4">
        <v>58455.4</v>
      </c>
      <c r="D35" s="4">
        <v>1435.6</v>
      </c>
      <c r="E35" s="4"/>
      <c r="F35" s="4">
        <f t="shared" si="2"/>
        <v>59891</v>
      </c>
      <c r="G35" s="81"/>
      <c r="H35" s="80"/>
      <c r="I35" s="80"/>
    </row>
    <row r="36" spans="1:10" ht="70.5" customHeight="1">
      <c r="A36" s="2"/>
      <c r="B36" s="8" t="s">
        <v>62</v>
      </c>
      <c r="C36" s="4">
        <v>92958.900000000009</v>
      </c>
      <c r="D36" s="4">
        <f>94.3+97.9+47.7-123</f>
        <v>116.89999999999998</v>
      </c>
      <c r="E36" s="4"/>
      <c r="F36" s="4">
        <f t="shared" si="2"/>
        <v>93075.8</v>
      </c>
      <c r="G36" s="81"/>
      <c r="H36" s="92" t="s">
        <v>93</v>
      </c>
      <c r="I36" s="92"/>
    </row>
    <row r="37" spans="1:10">
      <c r="A37" s="2"/>
      <c r="B37" s="9" t="s">
        <v>49</v>
      </c>
      <c r="C37" s="4">
        <v>11957</v>
      </c>
      <c r="D37" s="4">
        <v>0</v>
      </c>
      <c r="E37" s="4"/>
      <c r="F37" s="4">
        <f t="shared" si="2"/>
        <v>11957</v>
      </c>
      <c r="G37" s="81"/>
      <c r="H37" s="69"/>
      <c r="I37" s="68"/>
    </row>
    <row r="38" spans="1:10">
      <c r="A38" s="2"/>
      <c r="B38" s="8" t="s">
        <v>56</v>
      </c>
      <c r="C38" s="4">
        <v>23388.1</v>
      </c>
      <c r="D38" s="4">
        <v>-615.4</v>
      </c>
      <c r="E38" s="4"/>
      <c r="F38" s="4">
        <f t="shared" si="2"/>
        <v>22772.699999999997</v>
      </c>
      <c r="G38" s="81"/>
      <c r="H38" s="92" t="s">
        <v>93</v>
      </c>
      <c r="I38" s="92"/>
    </row>
    <row r="39" spans="1:10">
      <c r="A39" s="2"/>
      <c r="B39" s="8" t="s">
        <v>51</v>
      </c>
      <c r="C39" s="4">
        <v>2265.4</v>
      </c>
      <c r="D39" s="4">
        <v>0</v>
      </c>
      <c r="E39" s="4"/>
      <c r="F39" s="4">
        <f t="shared" si="2"/>
        <v>2265.4</v>
      </c>
      <c r="G39" s="81"/>
      <c r="H39" s="82"/>
      <c r="I39" s="68"/>
    </row>
    <row r="40" spans="1:10" ht="25.5">
      <c r="A40" s="2"/>
      <c r="B40" s="8" t="s">
        <v>48</v>
      </c>
      <c r="C40" s="4">
        <v>41056.5</v>
      </c>
      <c r="D40" s="4">
        <v>-65.3</v>
      </c>
      <c r="E40" s="4"/>
      <c r="F40" s="4">
        <f t="shared" si="2"/>
        <v>40991.199999999997</v>
      </c>
      <c r="G40" s="81"/>
      <c r="H40" s="80" t="s">
        <v>85</v>
      </c>
      <c r="I40" s="80"/>
    </row>
    <row r="41" spans="1:10">
      <c r="A41" s="2"/>
      <c r="B41" s="9" t="s">
        <v>49</v>
      </c>
      <c r="C41" s="4">
        <v>8258.7000000000007</v>
      </c>
      <c r="D41" s="4">
        <v>0</v>
      </c>
      <c r="E41" s="4"/>
      <c r="F41" s="4">
        <f t="shared" si="2"/>
        <v>8258.7000000000007</v>
      </c>
      <c r="G41" s="81"/>
      <c r="H41" s="69"/>
      <c r="I41" s="70"/>
    </row>
    <row r="42" spans="1:10" ht="42" customHeight="1">
      <c r="A42" s="2"/>
      <c r="B42" s="8" t="s">
        <v>64</v>
      </c>
      <c r="C42" s="4">
        <v>65897.2</v>
      </c>
      <c r="D42" s="4">
        <v>500</v>
      </c>
      <c r="E42" s="4"/>
      <c r="F42" s="4">
        <f>C42+D42</f>
        <v>66397.2</v>
      </c>
      <c r="G42" s="81"/>
      <c r="H42" s="92" t="s">
        <v>93</v>
      </c>
      <c r="I42" s="92"/>
    </row>
    <row r="43" spans="1:10">
      <c r="A43" s="2"/>
      <c r="B43" s="8" t="s">
        <v>50</v>
      </c>
      <c r="C43" s="4">
        <v>50228.9</v>
      </c>
      <c r="D43" s="4">
        <v>0</v>
      </c>
      <c r="E43" s="4"/>
      <c r="F43" s="4">
        <f t="shared" si="2"/>
        <v>50228.9</v>
      </c>
      <c r="G43" s="81"/>
      <c r="H43" s="80"/>
      <c r="I43" s="80"/>
    </row>
    <row r="44" spans="1:10">
      <c r="A44" s="2"/>
      <c r="B44" s="21" t="s">
        <v>15</v>
      </c>
      <c r="C44" s="18">
        <f>C32+C34+C35+C36+C38+C39+C40+C42+C43</f>
        <v>698805.10000000009</v>
      </c>
      <c r="D44" s="18">
        <f>D32+D34+D35+D36+D38+D39+D40+D42+D43</f>
        <v>6844.2</v>
      </c>
      <c r="E44" s="18">
        <f>E32+E34+E35+E36+E38+E39+E40+E42+E43</f>
        <v>0</v>
      </c>
      <c r="F44" s="18">
        <f>F32+F34+F35+F36+F38+F39+F40+F42+F43</f>
        <v>705649.29999999993</v>
      </c>
      <c r="G44" s="32" t="e">
        <f>#REF!+#REF!+#REF!</f>
        <v>#REF!</v>
      </c>
      <c r="H44" s="32"/>
      <c r="I44" s="31"/>
    </row>
    <row r="45" spans="1:10">
      <c r="A45" s="2"/>
      <c r="B45" s="21" t="s">
        <v>16</v>
      </c>
      <c r="C45" s="18">
        <v>-55942.800000000047</v>
      </c>
      <c r="D45" s="18">
        <f>D28-D44</f>
        <v>-4.638422979041934E-11</v>
      </c>
      <c r="E45" s="18"/>
      <c r="F45" s="18">
        <f>F28-F44</f>
        <v>-55942.79999999993</v>
      </c>
      <c r="G45" s="32" t="e">
        <f>G28-G44</f>
        <v>#REF!</v>
      </c>
      <c r="H45" s="32"/>
      <c r="I45" s="55"/>
    </row>
    <row r="46" spans="1:10" ht="152.25" customHeight="1">
      <c r="A46" s="2"/>
      <c r="B46" s="28" t="s">
        <v>26</v>
      </c>
      <c r="C46" s="88" t="s">
        <v>92</v>
      </c>
      <c r="D46" s="99" t="s">
        <v>34</v>
      </c>
      <c r="E46" s="99"/>
      <c r="F46" s="83" t="s">
        <v>38</v>
      </c>
      <c r="G46" s="79" t="s">
        <v>59</v>
      </c>
      <c r="H46" s="79"/>
      <c r="I46" s="31"/>
    </row>
    <row r="47" spans="1:10">
      <c r="A47" s="2"/>
      <c r="B47" s="21" t="s">
        <v>17</v>
      </c>
      <c r="C47" s="18">
        <f>C48+C51+C54+C55</f>
        <v>55942.8</v>
      </c>
      <c r="D47" s="133">
        <f>D48+D51+D54+D55</f>
        <v>0</v>
      </c>
      <c r="E47" s="134"/>
      <c r="F47" s="18">
        <f>F48+F51+F54+F55</f>
        <v>55942.8</v>
      </c>
      <c r="G47" s="126"/>
      <c r="H47" s="127"/>
      <c r="I47" s="31"/>
      <c r="J47" s="26">
        <f>F47-C47</f>
        <v>0</v>
      </c>
    </row>
    <row r="48" spans="1:10" ht="25.5">
      <c r="A48" s="2"/>
      <c r="B48" s="8" t="s">
        <v>18</v>
      </c>
      <c r="C48" s="4">
        <f>C49+C50</f>
        <v>-4881.7999999999993</v>
      </c>
      <c r="D48" s="91"/>
      <c r="E48" s="91"/>
      <c r="F48" s="4">
        <f t="shared" ref="F48:F52" si="3">C48+D48</f>
        <v>-4881.7999999999993</v>
      </c>
      <c r="G48" s="128"/>
      <c r="H48" s="129"/>
      <c r="I48" s="31"/>
    </row>
    <row r="49" spans="1:9">
      <c r="A49" s="2"/>
      <c r="B49" s="8" t="s">
        <v>19</v>
      </c>
      <c r="C49" s="4">
        <v>25032</v>
      </c>
      <c r="D49" s="91"/>
      <c r="E49" s="91"/>
      <c r="F49" s="4">
        <f t="shared" si="3"/>
        <v>25032</v>
      </c>
      <c r="G49" s="124"/>
      <c r="H49" s="125"/>
      <c r="I49" s="31"/>
    </row>
    <row r="50" spans="1:9">
      <c r="A50" s="2"/>
      <c r="B50" s="8" t="s">
        <v>20</v>
      </c>
      <c r="C50" s="4">
        <v>-29913.8</v>
      </c>
      <c r="D50" s="91"/>
      <c r="E50" s="91"/>
      <c r="F50" s="4">
        <f t="shared" si="3"/>
        <v>-29913.8</v>
      </c>
      <c r="G50" s="124"/>
      <c r="H50" s="125"/>
      <c r="I50" s="31"/>
    </row>
    <row r="51" spans="1:9">
      <c r="A51" s="2"/>
      <c r="B51" s="8" t="s">
        <v>21</v>
      </c>
      <c r="C51" s="4">
        <v>-17700</v>
      </c>
      <c r="D51" s="91"/>
      <c r="E51" s="91"/>
      <c r="F51" s="4">
        <f t="shared" si="3"/>
        <v>-17700</v>
      </c>
      <c r="G51" s="128"/>
      <c r="H51" s="129"/>
      <c r="I51" s="31"/>
    </row>
    <row r="52" spans="1:9">
      <c r="A52" s="2"/>
      <c r="B52" s="8" t="s">
        <v>22</v>
      </c>
      <c r="C52" s="4">
        <v>10000</v>
      </c>
      <c r="D52" s="95"/>
      <c r="E52" s="96"/>
      <c r="F52" s="4">
        <f t="shared" si="3"/>
        <v>10000</v>
      </c>
      <c r="G52" s="124"/>
      <c r="H52" s="125"/>
      <c r="I52" s="31"/>
    </row>
    <row r="53" spans="1:9">
      <c r="A53" s="2"/>
      <c r="B53" s="8" t="s">
        <v>23</v>
      </c>
      <c r="C53" s="4">
        <v>-27700</v>
      </c>
      <c r="D53" s="95"/>
      <c r="E53" s="96"/>
      <c r="F53" s="4">
        <f t="shared" ref="F53:F54" si="4">C53+D53</f>
        <v>-27700</v>
      </c>
      <c r="G53" s="124"/>
      <c r="H53" s="125"/>
      <c r="I53" s="31"/>
    </row>
    <row r="54" spans="1:9">
      <c r="A54" s="2"/>
      <c r="B54" s="8" t="s">
        <v>30</v>
      </c>
      <c r="C54" s="4">
        <v>-100</v>
      </c>
      <c r="D54" s="91"/>
      <c r="E54" s="91"/>
      <c r="F54" s="4">
        <f t="shared" si="4"/>
        <v>-100</v>
      </c>
      <c r="G54" s="124"/>
      <c r="H54" s="125"/>
      <c r="I54" s="31"/>
    </row>
    <row r="55" spans="1:9">
      <c r="A55" s="2"/>
      <c r="B55" s="8" t="s">
        <v>39</v>
      </c>
      <c r="C55" s="4">
        <v>78624.600000000006</v>
      </c>
      <c r="D55" s="91"/>
      <c r="E55" s="91"/>
      <c r="F55" s="4">
        <f>C55</f>
        <v>78624.600000000006</v>
      </c>
      <c r="G55" s="124"/>
      <c r="H55" s="125"/>
    </row>
    <row r="56" spans="1:9">
      <c r="B56" s="33"/>
    </row>
    <row r="57" spans="1:9">
      <c r="B57" s="33"/>
    </row>
    <row r="58" spans="1:9">
      <c r="B58" s="49"/>
      <c r="C58" s="50"/>
      <c r="D58" s="51"/>
      <c r="F58" s="41"/>
    </row>
    <row r="59" spans="1:9" ht="45">
      <c r="B59" s="9" t="s">
        <v>31</v>
      </c>
      <c r="C59" s="35" t="s">
        <v>68</v>
      </c>
      <c r="D59" s="36" t="s">
        <v>32</v>
      </c>
      <c r="E59" s="37"/>
    </row>
    <row r="60" spans="1:9">
      <c r="B60" s="17" t="s">
        <v>52</v>
      </c>
      <c r="C60" s="38">
        <v>77359.199999999997</v>
      </c>
      <c r="D60" s="39">
        <f>C60/C7*100</f>
        <v>30.549059469398106</v>
      </c>
    </row>
    <row r="61" spans="1:9">
      <c r="B61" s="17" t="s">
        <v>33</v>
      </c>
      <c r="C61" s="40">
        <v>55942.8</v>
      </c>
      <c r="D61" s="39">
        <f>C61/C7*100</f>
        <v>22.091747640676797</v>
      </c>
      <c r="F61" s="41"/>
    </row>
    <row r="62" spans="1:9">
      <c r="B62" s="49"/>
      <c r="C62" s="50"/>
      <c r="D62" s="51"/>
      <c r="F62" s="41"/>
    </row>
    <row r="63" spans="1:9" s="42" customFormat="1" ht="15.75">
      <c r="B63" s="47" t="s">
        <v>94</v>
      </c>
      <c r="C63" s="45"/>
      <c r="D63" s="45" t="s">
        <v>88</v>
      </c>
      <c r="E63" s="46"/>
      <c r="H63" s="43"/>
    </row>
    <row r="65" spans="2:8">
      <c r="B65" s="89" t="s">
        <v>77</v>
      </c>
    </row>
    <row r="66" spans="2:8">
      <c r="B66" s="33" t="s">
        <v>63</v>
      </c>
      <c r="H66" s="48"/>
    </row>
    <row r="67" spans="2:8">
      <c r="B67" s="90" t="s">
        <v>95</v>
      </c>
      <c r="C67" s="26"/>
    </row>
    <row r="68" spans="2:8">
      <c r="E68" s="26"/>
      <c r="F68" s="26"/>
    </row>
  </sheetData>
  <mergeCells count="72">
    <mergeCell ref="B1:H1"/>
    <mergeCell ref="B2:F2"/>
    <mergeCell ref="C3:H3"/>
    <mergeCell ref="B4:B5"/>
    <mergeCell ref="C4:C5"/>
    <mergeCell ref="D4:E4"/>
    <mergeCell ref="F4:F5"/>
    <mergeCell ref="G4:H5"/>
    <mergeCell ref="D5:E5"/>
    <mergeCell ref="D14:E14"/>
    <mergeCell ref="D6:E6"/>
    <mergeCell ref="G6:H6"/>
    <mergeCell ref="D7:E7"/>
    <mergeCell ref="G7:H7"/>
    <mergeCell ref="D8:E8"/>
    <mergeCell ref="D9:E9"/>
    <mergeCell ref="D10:E10"/>
    <mergeCell ref="D11:E11"/>
    <mergeCell ref="D12:E12"/>
    <mergeCell ref="D13:E13"/>
    <mergeCell ref="G13:H13"/>
    <mergeCell ref="D21:E21"/>
    <mergeCell ref="D15:E15"/>
    <mergeCell ref="G15:H15"/>
    <mergeCell ref="D16:E16"/>
    <mergeCell ref="G16:H16"/>
    <mergeCell ref="D17:E17"/>
    <mergeCell ref="G17:H17"/>
    <mergeCell ref="D18:E18"/>
    <mergeCell ref="G18:H18"/>
    <mergeCell ref="D19:E19"/>
    <mergeCell ref="D20:E20"/>
    <mergeCell ref="G20:H20"/>
    <mergeCell ref="D22:E22"/>
    <mergeCell ref="G22:H22"/>
    <mergeCell ref="D23:E23"/>
    <mergeCell ref="G23:H23"/>
    <mergeCell ref="D24:E24"/>
    <mergeCell ref="G24:H24"/>
    <mergeCell ref="B30:B31"/>
    <mergeCell ref="C30:C31"/>
    <mergeCell ref="D30:D31"/>
    <mergeCell ref="F30:F31"/>
    <mergeCell ref="H30:H31"/>
    <mergeCell ref="G47:H47"/>
    <mergeCell ref="D25:E25"/>
    <mergeCell ref="D26:E26"/>
    <mergeCell ref="D27:E27"/>
    <mergeCell ref="D28:E28"/>
    <mergeCell ref="G28:H28"/>
    <mergeCell ref="H34:I34"/>
    <mergeCell ref="H36:I36"/>
    <mergeCell ref="H38:I38"/>
    <mergeCell ref="H42:I42"/>
    <mergeCell ref="D46:E46"/>
    <mergeCell ref="D47:E47"/>
    <mergeCell ref="D48:E48"/>
    <mergeCell ref="G48:H48"/>
    <mergeCell ref="D49:E49"/>
    <mergeCell ref="G49:H49"/>
    <mergeCell ref="D50:E50"/>
    <mergeCell ref="G50:H50"/>
    <mergeCell ref="D54:E54"/>
    <mergeCell ref="G54:H54"/>
    <mergeCell ref="D55:E55"/>
    <mergeCell ref="G55:H55"/>
    <mergeCell ref="D51:E51"/>
    <mergeCell ref="G51:H51"/>
    <mergeCell ref="D52:E52"/>
    <mergeCell ref="G52:H52"/>
    <mergeCell ref="D53:E53"/>
    <mergeCell ref="G53:H53"/>
  </mergeCells>
  <pageMargins left="0.70866141732283472" right="0" top="0" bottom="0" header="0" footer="0"/>
  <pageSetup paperSize="9" scale="7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октябрь 2021</vt:lpstr>
      <vt:lpstr>ноябрь 2021</vt:lpstr>
      <vt:lpstr>декабрь 2021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Владимировна Махнёва</dc:creator>
  <cp:lastModifiedBy>chernobaevaea</cp:lastModifiedBy>
  <cp:lastPrinted>2021-11-18T13:14:24Z</cp:lastPrinted>
  <dcterms:created xsi:type="dcterms:W3CDTF">2010-10-13T14:57:06Z</dcterms:created>
  <dcterms:modified xsi:type="dcterms:W3CDTF">2021-12-09T09:27:37Z</dcterms:modified>
</cp:coreProperties>
</file>