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Вед.струк." sheetId="2" r:id="rId1"/>
    <sheet name="Общий расчет" sheetId="3" r:id="rId2"/>
    <sheet name="Измен.по межбюдж.трансф." sheetId="4" r:id="rId3"/>
    <sheet name="Лист1" sheetId="5" r:id="rId4"/>
  </sheets>
  <calcPr calcId="125725"/>
</workbook>
</file>

<file path=xl/calcChain.xml><?xml version="1.0" encoding="utf-8"?>
<calcChain xmlns="http://schemas.openxmlformats.org/spreadsheetml/2006/main">
  <c r="N75" i="2"/>
  <c r="M75"/>
  <c r="K75"/>
  <c r="J75"/>
  <c r="H75"/>
  <c r="G75"/>
  <c r="O95"/>
  <c r="L95"/>
  <c r="I95"/>
  <c r="O94"/>
  <c r="L94"/>
  <c r="I94"/>
  <c r="N62"/>
  <c r="M62"/>
  <c r="K62"/>
  <c r="J62"/>
  <c r="H62"/>
  <c r="G62"/>
  <c r="O72"/>
  <c r="L72"/>
  <c r="I72"/>
  <c r="O107"/>
  <c r="L107"/>
  <c r="I107"/>
  <c r="O106"/>
  <c r="L106"/>
  <c r="I106"/>
  <c r="O105"/>
  <c r="L105"/>
  <c r="I105"/>
  <c r="O104"/>
  <c r="L104"/>
  <c r="I104"/>
  <c r="O103"/>
  <c r="L103"/>
  <c r="I103"/>
  <c r="O102"/>
  <c r="L102"/>
  <c r="I102"/>
  <c r="N32"/>
  <c r="M32"/>
  <c r="K32"/>
  <c r="J32"/>
  <c r="H32"/>
  <c r="G32"/>
  <c r="I33"/>
  <c r="I32" s="1"/>
  <c r="O33"/>
  <c r="O32" s="1"/>
  <c r="L33"/>
  <c r="L32" s="1"/>
  <c r="N9"/>
  <c r="M9"/>
  <c r="K9"/>
  <c r="J9"/>
  <c r="H9"/>
  <c r="G9"/>
  <c r="O11"/>
  <c r="L11"/>
  <c r="I11"/>
  <c r="O81" l="1"/>
  <c r="L81"/>
  <c r="I81"/>
  <c r="O83"/>
  <c r="L83"/>
  <c r="I83"/>
  <c r="O98"/>
  <c r="L98"/>
  <c r="I98"/>
  <c r="O97"/>
  <c r="L97"/>
  <c r="I97"/>
  <c r="O79"/>
  <c r="L79"/>
  <c r="I79"/>
  <c r="O78"/>
  <c r="L78"/>
  <c r="I78"/>
  <c r="G53"/>
  <c r="N53"/>
  <c r="M53"/>
  <c r="K53"/>
  <c r="J53"/>
  <c r="H53"/>
  <c r="N34"/>
  <c r="M34"/>
  <c r="K34"/>
  <c r="J34"/>
  <c r="H34"/>
  <c r="G34"/>
  <c r="N26"/>
  <c r="M26"/>
  <c r="K26"/>
  <c r="J26"/>
  <c r="H26"/>
  <c r="G26"/>
  <c r="O47"/>
  <c r="L47"/>
  <c r="I47"/>
  <c r="N28"/>
  <c r="M28"/>
  <c r="K28"/>
  <c r="J28"/>
  <c r="H28"/>
  <c r="G28"/>
  <c r="N14" i="4"/>
  <c r="K14"/>
  <c r="H14"/>
  <c r="N28"/>
  <c r="K28"/>
  <c r="H28"/>
  <c r="H25" i="2" l="1"/>
  <c r="N25"/>
  <c r="G25"/>
  <c r="K25"/>
  <c r="J25"/>
  <c r="M25"/>
  <c r="N26" i="4"/>
  <c r="K26"/>
  <c r="H26"/>
  <c r="O87" i="2" l="1"/>
  <c r="L87"/>
  <c r="I87"/>
  <c r="O57"/>
  <c r="L57"/>
  <c r="I57"/>
  <c r="G14" i="3"/>
  <c r="K12" i="4"/>
  <c r="O80" i="2"/>
  <c r="L80"/>
  <c r="I80"/>
  <c r="O93"/>
  <c r="L93"/>
  <c r="I93"/>
  <c r="N24" i="4"/>
  <c r="K24"/>
  <c r="H24"/>
  <c r="O17" i="2" l="1"/>
  <c r="L17"/>
  <c r="I17"/>
  <c r="O68"/>
  <c r="L68"/>
  <c r="I68"/>
  <c r="H22" i="4"/>
  <c r="K22"/>
  <c r="N22"/>
  <c r="O89" i="2"/>
  <c r="L89"/>
  <c r="I89"/>
  <c r="O101"/>
  <c r="L101"/>
  <c r="I101"/>
  <c r="O100"/>
  <c r="L100"/>
  <c r="I100"/>
  <c r="O70"/>
  <c r="L70"/>
  <c r="I70"/>
  <c r="O86" l="1"/>
  <c r="L86"/>
  <c r="I86"/>
  <c r="O19"/>
  <c r="L19"/>
  <c r="I19"/>
  <c r="I88"/>
  <c r="O91"/>
  <c r="L91"/>
  <c r="I91"/>
  <c r="O60"/>
  <c r="L60"/>
  <c r="I60"/>
  <c r="O8"/>
  <c r="L8"/>
  <c r="I8"/>
  <c r="O20"/>
  <c r="L20"/>
  <c r="I20"/>
  <c r="M32" i="4" l="1"/>
  <c r="L32"/>
  <c r="J32"/>
  <c r="I32"/>
  <c r="G32"/>
  <c r="F32"/>
  <c r="N30"/>
  <c r="K30"/>
  <c r="H30"/>
  <c r="O45" i="2"/>
  <c r="L45"/>
  <c r="I45"/>
  <c r="O44"/>
  <c r="L44"/>
  <c r="I44"/>
  <c r="O59"/>
  <c r="L59"/>
  <c r="I59"/>
  <c r="O58"/>
  <c r="L58"/>
  <c r="I58"/>
  <c r="I10"/>
  <c r="O69"/>
  <c r="L69"/>
  <c r="I69"/>
  <c r="N49"/>
  <c r="N31" s="1"/>
  <c r="M49"/>
  <c r="M31" s="1"/>
  <c r="K49"/>
  <c r="K31" s="1"/>
  <c r="J49"/>
  <c r="J31" s="1"/>
  <c r="H49"/>
  <c r="H31" s="1"/>
  <c r="G49"/>
  <c r="G31" s="1"/>
  <c r="O27"/>
  <c r="O26" s="1"/>
  <c r="L27"/>
  <c r="L26" s="1"/>
  <c r="I27"/>
  <c r="I26" s="1"/>
  <c r="N10" i="4" l="1"/>
  <c r="K10"/>
  <c r="H10"/>
  <c r="N18"/>
  <c r="K18"/>
  <c r="H18"/>
  <c r="N16"/>
  <c r="K16"/>
  <c r="H16"/>
  <c r="O23" i="2"/>
  <c r="L23"/>
  <c r="I23"/>
  <c r="O64"/>
  <c r="L64"/>
  <c r="I64"/>
  <c r="O66"/>
  <c r="L66"/>
  <c r="I66"/>
  <c r="O65"/>
  <c r="L65"/>
  <c r="I65"/>
  <c r="O96"/>
  <c r="L96"/>
  <c r="I96"/>
  <c r="O22"/>
  <c r="L22"/>
  <c r="I22"/>
  <c r="I90"/>
  <c r="O43" l="1"/>
  <c r="L43"/>
  <c r="I43"/>
  <c r="O42"/>
  <c r="L42"/>
  <c r="I42"/>
  <c r="O41"/>
  <c r="L41"/>
  <c r="I41"/>
  <c r="O40"/>
  <c r="L40"/>
  <c r="I40"/>
  <c r="O77"/>
  <c r="L77"/>
  <c r="I77"/>
  <c r="O76"/>
  <c r="L76"/>
  <c r="I76"/>
  <c r="L73"/>
  <c r="O21"/>
  <c r="L21"/>
  <c r="I21"/>
  <c r="O16" l="1"/>
  <c r="L16"/>
  <c r="I16"/>
  <c r="O71"/>
  <c r="L71"/>
  <c r="I71"/>
  <c r="O90" l="1"/>
  <c r="L90"/>
  <c r="O48"/>
  <c r="L48"/>
  <c r="I48"/>
  <c r="O18"/>
  <c r="L18"/>
  <c r="I18"/>
  <c r="N20" i="4" l="1"/>
  <c r="N12"/>
  <c r="N8"/>
  <c r="K20"/>
  <c r="K8"/>
  <c r="I64" i="3"/>
  <c r="I60"/>
  <c r="I56"/>
  <c r="I52"/>
  <c r="I48"/>
  <c r="I44"/>
  <c r="I40"/>
  <c r="I36"/>
  <c r="I32"/>
  <c r="I19"/>
  <c r="I14"/>
  <c r="H64"/>
  <c r="H60"/>
  <c r="H56"/>
  <c r="H52"/>
  <c r="H48"/>
  <c r="H44"/>
  <c r="H40"/>
  <c r="H36"/>
  <c r="H32"/>
  <c r="H19"/>
  <c r="H14"/>
  <c r="O115" i="2"/>
  <c r="O114" s="1"/>
  <c r="O113" s="1"/>
  <c r="N114"/>
  <c r="N113" s="1"/>
  <c r="M114"/>
  <c r="M113" s="1"/>
  <c r="O111"/>
  <c r="O110" s="1"/>
  <c r="O109" s="1"/>
  <c r="N110"/>
  <c r="N109" s="1"/>
  <c r="M110"/>
  <c r="M109" s="1"/>
  <c r="O99"/>
  <c r="O92"/>
  <c r="O88"/>
  <c r="O85"/>
  <c r="O84"/>
  <c r="O82"/>
  <c r="O73"/>
  <c r="O67"/>
  <c r="O63"/>
  <c r="O56"/>
  <c r="O55"/>
  <c r="O54"/>
  <c r="O50"/>
  <c r="O49" s="1"/>
  <c r="O46"/>
  <c r="O39"/>
  <c r="O38"/>
  <c r="O37"/>
  <c r="O36"/>
  <c r="O35"/>
  <c r="O29"/>
  <c r="O28" s="1"/>
  <c r="O25" s="1"/>
  <c r="O15"/>
  <c r="O14"/>
  <c r="O13"/>
  <c r="O12"/>
  <c r="O10"/>
  <c r="L115"/>
  <c r="L114" s="1"/>
  <c r="L113" s="1"/>
  <c r="K114"/>
  <c r="K113" s="1"/>
  <c r="J114"/>
  <c r="J113" s="1"/>
  <c r="L111"/>
  <c r="L110" s="1"/>
  <c r="L109" s="1"/>
  <c r="K110"/>
  <c r="K109" s="1"/>
  <c r="J110"/>
  <c r="J109" s="1"/>
  <c r="L99"/>
  <c r="L92"/>
  <c r="L88"/>
  <c r="L85"/>
  <c r="L84"/>
  <c r="L82"/>
  <c r="L67"/>
  <c r="L63"/>
  <c r="L56"/>
  <c r="L55"/>
  <c r="L54"/>
  <c r="L50"/>
  <c r="L49" s="1"/>
  <c r="L46"/>
  <c r="L39"/>
  <c r="L38"/>
  <c r="L37"/>
  <c r="L36"/>
  <c r="L35"/>
  <c r="L29"/>
  <c r="L28" s="1"/>
  <c r="L25" s="1"/>
  <c r="L15"/>
  <c r="L14"/>
  <c r="L13"/>
  <c r="L12"/>
  <c r="L10"/>
  <c r="O75" l="1"/>
  <c r="L75"/>
  <c r="O62"/>
  <c r="L62"/>
  <c r="O9"/>
  <c r="O53"/>
  <c r="O31"/>
  <c r="L9"/>
  <c r="I24" i="3"/>
  <c r="L53" i="2"/>
  <c r="L34"/>
  <c r="L31" s="1"/>
  <c r="O34"/>
  <c r="I66" i="3"/>
  <c r="H66"/>
  <c r="H24"/>
  <c r="K32" i="4"/>
  <c r="N32"/>
  <c r="M52" i="2"/>
  <c r="J52"/>
  <c r="N52"/>
  <c r="K52"/>
  <c r="I67" i="3" l="1"/>
  <c r="K7" i="2"/>
  <c r="M7"/>
  <c r="N7"/>
  <c r="J7"/>
  <c r="H67" i="3"/>
  <c r="L52" i="2"/>
  <c r="O52"/>
  <c r="O7" l="1"/>
  <c r="L7"/>
  <c r="I39"/>
  <c r="I37"/>
  <c r="H20" i="4"/>
  <c r="I12" i="2"/>
  <c r="I92"/>
  <c r="I56" l="1"/>
  <c r="I85"/>
  <c r="I84"/>
  <c r="I67"/>
  <c r="I46" l="1"/>
  <c r="I38"/>
  <c r="I15"/>
  <c r="I14"/>
  <c r="I63" l="1"/>
  <c r="I55"/>
  <c r="I36"/>
  <c r="H12" i="4"/>
  <c r="I73" i="2" l="1"/>
  <c r="I62" s="1"/>
  <c r="G19" i="3"/>
  <c r="G52" i="2"/>
  <c r="I35"/>
  <c r="I34" s="1"/>
  <c r="H8" i="4"/>
  <c r="H32" s="1"/>
  <c r="G110" i="2"/>
  <c r="G109" s="1"/>
  <c r="H110"/>
  <c r="H109" s="1"/>
  <c r="H114"/>
  <c r="H113" s="1"/>
  <c r="G64" i="3"/>
  <c r="G44"/>
  <c r="G32"/>
  <c r="G60"/>
  <c r="G36"/>
  <c r="G40"/>
  <c r="G48"/>
  <c r="I54" i="2"/>
  <c r="I53" s="1"/>
  <c r="G56" i="3"/>
  <c r="G52"/>
  <c r="I82" i="2"/>
  <c r="I99"/>
  <c r="I13"/>
  <c r="I9" s="1"/>
  <c r="I29"/>
  <c r="I28" s="1"/>
  <c r="I25" s="1"/>
  <c r="I50"/>
  <c r="I49" s="1"/>
  <c r="I111"/>
  <c r="I110" s="1"/>
  <c r="I109" s="1"/>
  <c r="I115"/>
  <c r="I114" s="1"/>
  <c r="I113" s="1"/>
  <c r="G114"/>
  <c r="G113" s="1"/>
  <c r="I75" l="1"/>
  <c r="I52" s="1"/>
  <c r="I31"/>
  <c r="G24" i="3"/>
  <c r="G7" i="2"/>
  <c r="G66" i="3"/>
  <c r="H52" i="2"/>
  <c r="H7" s="1"/>
  <c r="I7" l="1"/>
  <c r="G67" i="3"/>
</calcChain>
</file>

<file path=xl/sharedStrings.xml><?xml version="1.0" encoding="utf-8"?>
<sst xmlns="http://schemas.openxmlformats.org/spreadsheetml/2006/main" count="541" uniqueCount="192">
  <si>
    <t>Наименование</t>
  </si>
  <si>
    <t>Изменения по собственным доходам - всего</t>
  </si>
  <si>
    <t>Уточненная сумма собственных доходов</t>
  </si>
  <si>
    <t>изменения</t>
  </si>
  <si>
    <t>Рз</t>
  </si>
  <si>
    <t>ПР</t>
  </si>
  <si>
    <t>ЦСР</t>
  </si>
  <si>
    <t>ВР</t>
  </si>
  <si>
    <t>Мин .вед.</t>
  </si>
  <si>
    <t>Общегосударственные вопросы</t>
  </si>
  <si>
    <t>01</t>
  </si>
  <si>
    <t>02</t>
  </si>
  <si>
    <t>04</t>
  </si>
  <si>
    <t>Жилищно-коммунальное хозяйство</t>
  </si>
  <si>
    <t>05</t>
  </si>
  <si>
    <t>Коммунальное хозяйство</t>
  </si>
  <si>
    <t>Ведомственная структура расходов бюджета Окуловского городского поселения (обоснование)</t>
  </si>
  <si>
    <t>Уточненная сумма безвозмездных поступлений</t>
  </si>
  <si>
    <t>Изменение по общегосударственным вопросам - всего</t>
  </si>
  <si>
    <t>Национальная экономика</t>
  </si>
  <si>
    <t>Другие вопросы в области национальной экономики</t>
  </si>
  <si>
    <t>12</t>
  </si>
  <si>
    <t>08</t>
  </si>
  <si>
    <t>03</t>
  </si>
  <si>
    <t>10</t>
  </si>
  <si>
    <t>Жилищное хозяйство</t>
  </si>
  <si>
    <t>Благоустройство</t>
  </si>
  <si>
    <t>Культура</t>
  </si>
  <si>
    <t>Физическая культура и спорт</t>
  </si>
  <si>
    <t>Уточненная сумма по общегосударственным вопросам</t>
  </si>
  <si>
    <t>Изменение по национальной экономики - всего</t>
  </si>
  <si>
    <t>Уточненная сумма по национальной экономике</t>
  </si>
  <si>
    <t>Изменение по жилищно-коммунальному хозяйству - всего</t>
  </si>
  <si>
    <t>Уточненная сумма по жилищно-коммунальному хозяйству</t>
  </si>
  <si>
    <t>Изменение по коммунальному хозяйству - всего</t>
  </si>
  <si>
    <t>Уточненная сумма по коммунальному хозяйству</t>
  </si>
  <si>
    <t>Изменение по благоустройству - всего</t>
  </si>
  <si>
    <t>Уточненная сумма по благоустройству</t>
  </si>
  <si>
    <t>ВСЕГО РАСХОДОВ</t>
  </si>
  <si>
    <t>ВСЕГО ДОХОДОВ</t>
  </si>
  <si>
    <t>Приложение №1</t>
  </si>
  <si>
    <t>Изменение по жилищному хозяйству - всего</t>
  </si>
  <si>
    <t>Уточненная сумма по жилищному хозяйству</t>
  </si>
  <si>
    <t>к пояснительной записке</t>
  </si>
  <si>
    <t>Изменение по национальной безопасности и правоохранительной деятельности - всего</t>
  </si>
  <si>
    <t>Уточненная сумма по национальной безопасности и правоохранительной деятельности</t>
  </si>
  <si>
    <t>Собственные доходы - всего</t>
  </si>
  <si>
    <t>11</t>
  </si>
  <si>
    <t>Наименование кодов БК</t>
  </si>
  <si>
    <t>Доп. кл.</t>
  </si>
  <si>
    <t>ВСЕГО</t>
  </si>
  <si>
    <t>Национальная безопасность и правоохранительная деятельность</t>
  </si>
  <si>
    <t>13</t>
  </si>
  <si>
    <t>Изменение по физической культуре и спорту</t>
  </si>
  <si>
    <t xml:space="preserve">Изменение по культуре и кинематографии </t>
  </si>
  <si>
    <t>Уточненная сумма по физической культуре и спорту</t>
  </si>
  <si>
    <t>06</t>
  </si>
  <si>
    <t>Приложение 2</t>
  </si>
  <si>
    <t>Приложение № 3</t>
  </si>
  <si>
    <t>870</t>
  </si>
  <si>
    <t>Резервные средства</t>
  </si>
  <si>
    <t>244</t>
  </si>
  <si>
    <t xml:space="preserve">Физическая культура </t>
  </si>
  <si>
    <t>Дорожное хозяйство (дорожные фонды)</t>
  </si>
  <si>
    <t>09</t>
  </si>
  <si>
    <t>Проект на Совет</t>
  </si>
  <si>
    <t>Иные межбюджетные трансферты</t>
  </si>
  <si>
    <t xml:space="preserve">Безвозмездные поступления </t>
  </si>
  <si>
    <t>Прочая закупка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</si>
  <si>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</si>
  <si>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</si>
  <si>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</si>
  <si>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Культура, кинематография</t>
  </si>
  <si>
    <t xml:space="preserve">Культура, кинематография </t>
  </si>
  <si>
    <t xml:space="preserve">Уточненная сумма по культуре, кинематографии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</si>
  <si>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</si>
  <si>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Администрация Окуловского муниципального района</t>
  </si>
  <si>
    <t>9100080020</t>
  </si>
  <si>
    <t>9100099980</t>
  </si>
  <si>
    <t>2800119990</t>
  </si>
  <si>
    <t>2800219990</t>
  </si>
  <si>
    <t>3100119990</t>
  </si>
  <si>
    <t>1900119990</t>
  </si>
  <si>
    <t>1300110010</t>
  </si>
  <si>
    <t>1300271520</t>
  </si>
  <si>
    <t>1300210010</t>
  </si>
  <si>
    <t>3100219990</t>
  </si>
  <si>
    <t>3000119990</t>
  </si>
  <si>
    <t>1810119990</t>
  </si>
  <si>
    <t>1810219990</t>
  </si>
  <si>
    <t>1810319990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</si>
  <si>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</si>
  <si>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Бюджетные инвестиции на приобретение
объектов недвижимого имущества в государственную
(муниципальную) собственность
</t>
  </si>
  <si>
    <t>2900319990</t>
  </si>
  <si>
    <t>1300310010</t>
  </si>
  <si>
    <t>243</t>
  </si>
  <si>
    <t>3100419990</t>
  </si>
  <si>
    <t>811</t>
  </si>
  <si>
    <t>1820119990</t>
  </si>
  <si>
    <t>1830219990</t>
  </si>
  <si>
    <t>1840149990</t>
  </si>
  <si>
    <t>Исполнение судебных актов Российской Федерации и мировых соглашений по возмещению причиненного вреда</t>
  </si>
  <si>
    <t>13002S1520</t>
  </si>
  <si>
    <t>18301S2090</t>
  </si>
  <si>
    <t>Иные выплаты населению</t>
  </si>
  <si>
    <t>2200140010</t>
  </si>
  <si>
    <t>2410119990</t>
  </si>
  <si>
    <t>2420119990</t>
  </si>
  <si>
    <t>1300171520</t>
  </si>
  <si>
    <t>13001S1520</t>
  </si>
  <si>
    <t>1300271540</t>
  </si>
  <si>
    <t>13002S1540</t>
  </si>
  <si>
    <t>2021 год</t>
  </si>
  <si>
    <t>2440160010</t>
  </si>
  <si>
    <t>030F255550</t>
  </si>
  <si>
    <t>9100090010</t>
  </si>
  <si>
    <t>9100090020</t>
  </si>
  <si>
    <t>2 02 25555 13 0000 150</t>
  </si>
  <si>
    <t>2 02 29999 13 7152 150</t>
  </si>
  <si>
    <t>2410172370</t>
  </si>
  <si>
    <t>24101S2370</t>
  </si>
  <si>
    <t>Уплата иных платежей</t>
  </si>
  <si>
    <t>2 02 20299 13 0000 150</t>
  </si>
  <si>
    <t>2 02 20302 13 0000 150</t>
  </si>
  <si>
    <t>2 02 29999 13 7154 150</t>
  </si>
  <si>
    <t>2022 г.</t>
  </si>
  <si>
    <t>2022 год</t>
  </si>
  <si>
    <t xml:space="preserve">ДЕФИЦИТ БЮДЖЕТА </t>
  </si>
  <si>
    <t>360F367483</t>
  </si>
  <si>
    <t>360F367484</t>
  </si>
  <si>
    <t>3400119990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</si>
  <si>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</si>
  <si>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2022 проект на Совет</t>
  </si>
  <si>
    <t>2023 г.</t>
  </si>
  <si>
    <t>2023 проект на Совет</t>
  </si>
  <si>
    <t xml:space="preserve">Изменения по межбюджетным трансфертам из областного бюджета бюджету городского поселения на 2021 -2023 годы </t>
  </si>
  <si>
    <t>2023 год</t>
  </si>
  <si>
    <t>Закупка энергетических ресурсов</t>
  </si>
  <si>
    <t>Условно утвержденные расходы</t>
  </si>
  <si>
    <t>360F36748S</t>
  </si>
  <si>
    <t>2410149990</t>
  </si>
  <si>
    <t>2410249990</t>
  </si>
  <si>
    <t>1830319990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</si>
  <si>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</si>
  <si>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</si>
  <si>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18301S5260</t>
  </si>
  <si>
    <t>247</t>
  </si>
  <si>
    <t>3200140040</t>
  </si>
  <si>
    <t>1810419990</t>
  </si>
  <si>
    <t>2 02 20077 13 7237 150</t>
  </si>
  <si>
    <t>Изменение по безвозмездным поступлениям - всего</t>
  </si>
  <si>
    <t>2410272370</t>
  </si>
  <si>
    <t>24102S2370</t>
  </si>
  <si>
    <t>1850175255</t>
  </si>
  <si>
    <t>1850175256</t>
  </si>
  <si>
    <t>2 02 49999 13 7525 150</t>
  </si>
  <si>
    <t>2410219990</t>
  </si>
  <si>
    <t>030F254240</t>
  </si>
  <si>
    <t>2200181020</t>
  </si>
  <si>
    <t>1810481020</t>
  </si>
  <si>
    <t>2 02 45424 13 0000 150</t>
  </si>
  <si>
    <t>2 02 29999 13 7610 150</t>
  </si>
  <si>
    <t>2024 г.</t>
  </si>
  <si>
    <t>2024 проект на Совет</t>
  </si>
  <si>
    <t>1830476100</t>
  </si>
  <si>
    <t>18304S6100</t>
  </si>
  <si>
    <t>Расчет - обоснование по внесению изменений в решение Совета депутатов Окуловского городского поселения от 22.12.2021г. № 61</t>
  </si>
  <si>
    <t>2024 год</t>
  </si>
  <si>
    <t>Доходы (в ред.решения от 22.12.2021г. № 61)</t>
  </si>
  <si>
    <t>Расходы (в ред.решения от 22.12.2021г. № 61)</t>
  </si>
  <si>
    <t>07</t>
  </si>
  <si>
    <t>9100090030</t>
  </si>
  <si>
    <t>Специальные расходы</t>
  </si>
  <si>
    <t>9100090040</t>
  </si>
  <si>
    <t>Транспорт</t>
  </si>
  <si>
    <t xml:space="preserve">К проекту  решения Совета депутатов на сентябрь 2022 года </t>
  </si>
  <si>
    <t>К проекту  решения Совета депутатов на сентябрь 2022 года</t>
  </si>
  <si>
    <r>
      <t>Предлагаемые изменения к проекту решения на</t>
    </r>
    <r>
      <rPr>
        <b/>
        <sz val="12"/>
        <rFont val="Times New Roman"/>
        <family val="1"/>
        <charset val="204"/>
      </rPr>
      <t xml:space="preserve">  .09.2022</t>
    </r>
  </si>
  <si>
    <t>к проекту  решения Совета депутатов на сентябрь 2022 года</t>
  </si>
  <si>
    <t>1850175257</t>
  </si>
  <si>
    <t>1850175258</t>
  </si>
  <si>
    <t>1850175259</t>
  </si>
  <si>
    <t>185017525А</t>
  </si>
  <si>
    <t>186017525Б</t>
  </si>
  <si>
    <t>2430110040</t>
  </si>
  <si>
    <t>2 02 49999 13 7536 150</t>
  </si>
  <si>
    <t>2 02 49999 13 7621 150</t>
  </si>
  <si>
    <t>2 02 49999 13 78101 150</t>
  </si>
  <si>
    <t>1830276210</t>
  </si>
  <si>
    <t>1830281010</t>
  </si>
  <si>
    <t>310047525В</t>
  </si>
  <si>
    <t>1830275360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</si>
</sst>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3" fontId="0" fillId="0" borderId="0" xfId="0" applyNumberFormat="1"/>
    <xf numFmtId="3" fontId="2" fillId="0" borderId="0" xfId="0" applyNumberFormat="1" applyFont="1" applyBorder="1"/>
    <xf numFmtId="3" fontId="2" fillId="0" borderId="0" xfId="0" applyNumberFormat="1" applyFo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/>
    <xf numFmtId="3" fontId="3" fillId="0" borderId="0" xfId="0" applyNumberFormat="1" applyFont="1" applyBorder="1"/>
    <xf numFmtId="0" fontId="4" fillId="0" borderId="0" xfId="0" applyFont="1"/>
    <xf numFmtId="0" fontId="2" fillId="0" borderId="0" xfId="0" applyFont="1" applyBorder="1"/>
    <xf numFmtId="4" fontId="2" fillId="0" borderId="1" xfId="0" applyNumberFormat="1" applyFont="1" applyBorder="1"/>
    <xf numFmtId="4" fontId="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3" fontId="4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7" fillId="0" borderId="0" xfId="0" applyFont="1"/>
    <xf numFmtId="4" fontId="4" fillId="0" borderId="1" xfId="0" applyNumberFormat="1" applyFont="1" applyBorder="1"/>
    <xf numFmtId="4" fontId="7" fillId="0" borderId="1" xfId="0" applyNumberFormat="1" applyFont="1" applyBorder="1"/>
    <xf numFmtId="0" fontId="7" fillId="0" borderId="0" xfId="0" applyFont="1" applyAlignment="1">
      <alignment horizontal="center" wrapText="1"/>
    </xf>
    <xf numFmtId="4" fontId="9" fillId="0" borderId="0" xfId="0" applyNumberFormat="1" applyFont="1"/>
    <xf numFmtId="0" fontId="7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/>
    <xf numFmtId="0" fontId="3" fillId="0" borderId="1" xfId="0" applyFont="1" applyBorder="1"/>
    <xf numFmtId="0" fontId="10" fillId="0" borderId="0" xfId="0" applyFont="1"/>
    <xf numFmtId="0" fontId="11" fillId="0" borderId="0" xfId="0" applyFont="1"/>
    <xf numFmtId="4" fontId="0" fillId="0" borderId="0" xfId="0" applyNumberFormat="1"/>
    <xf numFmtId="4" fontId="11" fillId="0" borderId="0" xfId="0" applyNumberFormat="1" applyFont="1"/>
    <xf numFmtId="4" fontId="2" fillId="0" borderId="0" xfId="0" applyNumberFormat="1" applyFont="1" applyFill="1" applyBorder="1"/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10" fillId="0" borderId="0" xfId="0" applyNumberFormat="1" applyFont="1"/>
    <xf numFmtId="3" fontId="10" fillId="0" borderId="0" xfId="0" applyNumberFormat="1" applyFont="1"/>
    <xf numFmtId="0" fontId="0" fillId="0" borderId="0" xfId="0" applyBorder="1"/>
    <xf numFmtId="0" fontId="2" fillId="0" borderId="3" xfId="0" applyFont="1" applyBorder="1" applyAlignment="1"/>
    <xf numFmtId="4" fontId="2" fillId="0" borderId="0" xfId="0" applyNumberFormat="1" applyFont="1" applyBorder="1"/>
    <xf numFmtId="0" fontId="0" fillId="0" borderId="0" xfId="0" applyAlignment="1">
      <alignment horizontal="left"/>
    </xf>
    <xf numFmtId="3" fontId="4" fillId="0" borderId="1" xfId="0" applyNumberFormat="1" applyFont="1" applyBorder="1"/>
    <xf numFmtId="4" fontId="11" fillId="0" borderId="0" xfId="0" applyNumberFormat="1" applyFont="1" applyAlignment="1">
      <alignment horizontal="center" wrapText="1"/>
    </xf>
    <xf numFmtId="3" fontId="10" fillId="0" borderId="0" xfId="0" quotePrefix="1" applyNumberFormat="1" applyFont="1"/>
    <xf numFmtId="0" fontId="10" fillId="0" borderId="0" xfId="0" quotePrefix="1" applyFont="1"/>
    <xf numFmtId="0" fontId="0" fillId="0" borderId="0" xfId="0" applyAlignment="1">
      <alignment horizontal="center"/>
    </xf>
    <xf numFmtId="4" fontId="2" fillId="0" borderId="0" xfId="0" quotePrefix="1" applyNumberFormat="1" applyFont="1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8" xfId="0" applyFont="1" applyBorder="1" applyAlignment="1"/>
    <xf numFmtId="0" fontId="10" fillId="0" borderId="0" xfId="0" applyFont="1" applyBorder="1" applyAlignment="1"/>
    <xf numFmtId="4" fontId="10" fillId="0" borderId="0" xfId="0" quotePrefix="1" applyNumberFormat="1" applyFont="1"/>
    <xf numFmtId="3" fontId="0" fillId="0" borderId="0" xfId="0" applyNumberFormat="1" applyAlignment="1">
      <alignment horizontal="left"/>
    </xf>
    <xf numFmtId="4" fontId="8" fillId="0" borderId="0" xfId="0" applyNumberFormat="1" applyFont="1" applyBorder="1" applyAlignment="1">
      <alignment horizontal="left"/>
    </xf>
    <xf numFmtId="3" fontId="10" fillId="0" borderId="0" xfId="0" applyNumberFormat="1" applyFont="1" applyAlignment="1">
      <alignment horizontal="left"/>
    </xf>
    <xf numFmtId="3" fontId="10" fillId="0" borderId="0" xfId="0" quotePrefix="1" applyNumberFormat="1" applyFont="1" applyAlignment="1">
      <alignment horizontal="left"/>
    </xf>
    <xf numFmtId="4" fontId="2" fillId="0" borderId="0" xfId="0" quotePrefix="1" applyNumberFormat="1" applyFont="1" applyBorder="1" applyAlignment="1">
      <alignment horizontal="left"/>
    </xf>
    <xf numFmtId="0" fontId="11" fillId="0" borderId="0" xfId="0" quotePrefix="1" applyFont="1"/>
    <xf numFmtId="4" fontId="8" fillId="0" borderId="0" xfId="0" quotePrefix="1" applyNumberFormat="1" applyFont="1" applyBorder="1" applyAlignment="1">
      <alignment horizontal="left"/>
    </xf>
    <xf numFmtId="3" fontId="11" fillId="0" borderId="0" xfId="0" applyNumberFormat="1" applyFont="1"/>
    <xf numFmtId="0" fontId="11" fillId="0" borderId="0" xfId="0" applyFont="1" applyAlignment="1">
      <alignment horizontal="left" wrapText="1"/>
    </xf>
    <xf numFmtId="0" fontId="10" fillId="0" borderId="0" xfId="0" quotePrefix="1" applyFont="1" applyAlignment="1">
      <alignment horizontal="left"/>
    </xf>
    <xf numFmtId="3" fontId="11" fillId="0" borderId="0" xfId="0" applyNumberFormat="1" applyFont="1" applyAlignment="1">
      <alignment horizontal="center"/>
    </xf>
    <xf numFmtId="4" fontId="13" fillId="0" borderId="0" xfId="0" quotePrefix="1" applyNumberFormat="1" applyFont="1"/>
    <xf numFmtId="3" fontId="11" fillId="0" borderId="0" xfId="0" quotePrefix="1" applyNumberFormat="1" applyFont="1" applyAlignment="1">
      <alignment horizontal="left"/>
    </xf>
    <xf numFmtId="4" fontId="8" fillId="0" borderId="1" xfId="0" applyNumberFormat="1" applyFont="1" applyBorder="1"/>
    <xf numFmtId="4" fontId="10" fillId="0" borderId="0" xfId="0" quotePrefix="1" applyNumberFormat="1" applyFont="1" applyAlignment="1">
      <alignment horizontal="left"/>
    </xf>
    <xf numFmtId="0" fontId="14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/>
    <xf numFmtId="0" fontId="15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" fontId="11" fillId="0" borderId="0" xfId="0" quotePrefix="1" applyNumberFormat="1" applyFont="1"/>
    <xf numFmtId="4" fontId="9" fillId="0" borderId="1" xfId="0" applyNumberFormat="1" applyFont="1" applyBorder="1"/>
    <xf numFmtId="4" fontId="9" fillId="0" borderId="0" xfId="0" applyNumberFormat="1" applyFont="1" applyFill="1" applyBorder="1"/>
    <xf numFmtId="0" fontId="4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5" xfId="0" applyFont="1" applyBorder="1" applyAlignment="1"/>
    <xf numFmtId="0" fontId="7" fillId="0" borderId="6" xfId="0" applyFont="1" applyBorder="1" applyAlignment="1"/>
    <xf numFmtId="0" fontId="7" fillId="0" borderId="3" xfId="0" applyFont="1" applyBorder="1" applyAlignment="1"/>
    <xf numFmtId="0" fontId="7" fillId="0" borderId="1" xfId="0" applyFont="1" applyBorder="1" applyAlignment="1">
      <alignment wrapText="1"/>
    </xf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1" xfId="0" applyFont="1" applyBorder="1" applyAlignment="1"/>
    <xf numFmtId="0" fontId="4" fillId="0" borderId="1" xfId="0" applyFont="1" applyFill="1" applyBorder="1" applyAlignment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3" xfId="0" applyFont="1" applyBorder="1" applyAlignment="1"/>
    <xf numFmtId="0" fontId="2" fillId="0" borderId="0" xfId="0" applyFont="1" applyBorder="1" applyAlignment="1"/>
    <xf numFmtId="0" fontId="4" fillId="0" borderId="0" xfId="0" applyFont="1" applyAlignment="1">
      <alignment horizontal="center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3" xfId="0" applyFont="1" applyBorder="1" applyAlignme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8"/>
  <sheetViews>
    <sheetView tabSelected="1" zoomScale="120" zoomScaleNormal="120" workbookViewId="0">
      <selection activeCell="Q13" sqref="Q13"/>
    </sheetView>
  </sheetViews>
  <sheetFormatPr defaultRowHeight="12.75"/>
  <cols>
    <col min="1" max="1" width="25.7109375" customWidth="1"/>
    <col min="2" max="2" width="5.42578125" customWidth="1"/>
    <col min="3" max="3" width="4.140625" customWidth="1"/>
    <col min="4" max="4" width="4.28515625" customWidth="1"/>
    <col min="5" max="5" width="11.5703125" customWidth="1"/>
    <col min="6" max="6" width="4.7109375" customWidth="1"/>
    <col min="7" max="7" width="13.140625" customWidth="1"/>
    <col min="8" max="8" width="15.42578125" customWidth="1"/>
    <col min="9" max="9" width="13" customWidth="1"/>
    <col min="10" max="10" width="13.28515625" customWidth="1"/>
    <col min="11" max="11" width="12.140625" customWidth="1"/>
    <col min="12" max="12" width="14.140625" customWidth="1"/>
    <col min="13" max="13" width="12.42578125" customWidth="1"/>
    <col min="14" max="14" width="11.5703125" customWidth="1"/>
    <col min="15" max="15" width="13.140625" customWidth="1"/>
    <col min="16" max="16" width="13.85546875" customWidth="1"/>
    <col min="17" max="17" width="17.5703125" customWidth="1"/>
    <col min="18" max="18" width="13.140625" customWidth="1"/>
    <col min="19" max="19" width="14.5703125" customWidth="1"/>
    <col min="20" max="20" width="13.42578125" customWidth="1"/>
    <col min="21" max="21" width="10.140625" bestFit="1" customWidth="1"/>
  </cols>
  <sheetData>
    <row r="1" spans="1:18">
      <c r="A1" s="2"/>
      <c r="B1" s="2"/>
      <c r="C1" s="2"/>
      <c r="D1" s="2"/>
      <c r="E1" s="2"/>
      <c r="F1" s="2"/>
      <c r="G1" s="91" t="s">
        <v>57</v>
      </c>
      <c r="H1" s="91"/>
      <c r="I1" s="91"/>
      <c r="J1" s="91"/>
      <c r="K1" s="91"/>
      <c r="L1" s="91"/>
      <c r="M1" s="91"/>
      <c r="N1" s="91"/>
      <c r="O1" s="91"/>
    </row>
    <row r="2" spans="1:18">
      <c r="A2" s="2"/>
      <c r="B2" s="2"/>
      <c r="C2" s="2"/>
      <c r="D2" s="2"/>
      <c r="E2" s="2"/>
      <c r="F2" s="2"/>
      <c r="G2" s="91" t="s">
        <v>43</v>
      </c>
      <c r="H2" s="91"/>
      <c r="I2" s="91"/>
      <c r="J2" s="91"/>
      <c r="K2" s="91"/>
      <c r="L2" s="91"/>
      <c r="M2" s="91"/>
      <c r="N2" s="91"/>
      <c r="O2" s="91"/>
    </row>
    <row r="3" spans="1:18" ht="14.25" customHeight="1">
      <c r="A3" s="92" t="s">
        <v>16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8">
      <c r="A4" s="93" t="s">
        <v>175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8">
      <c r="A5" s="2"/>
      <c r="B5" s="2"/>
      <c r="C5" s="2"/>
      <c r="D5" s="2"/>
      <c r="E5" s="2"/>
      <c r="F5" s="2"/>
      <c r="G5" s="2"/>
      <c r="H5" s="2"/>
      <c r="I5" s="2"/>
      <c r="Q5" s="48"/>
      <c r="R5" s="42"/>
    </row>
    <row r="6" spans="1:18" ht="25.5">
      <c r="A6" s="27" t="s">
        <v>0</v>
      </c>
      <c r="B6" s="28" t="s">
        <v>8</v>
      </c>
      <c r="C6" s="27" t="s">
        <v>4</v>
      </c>
      <c r="D6" s="27" t="s">
        <v>5</v>
      </c>
      <c r="E6" s="27" t="s">
        <v>6</v>
      </c>
      <c r="F6" s="27" t="s">
        <v>7</v>
      </c>
      <c r="G6" s="28" t="s">
        <v>125</v>
      </c>
      <c r="H6" s="28" t="s">
        <v>3</v>
      </c>
      <c r="I6" s="28" t="s">
        <v>132</v>
      </c>
      <c r="J6" s="28" t="s">
        <v>133</v>
      </c>
      <c r="K6" s="28" t="s">
        <v>3</v>
      </c>
      <c r="L6" s="28" t="s">
        <v>134</v>
      </c>
      <c r="M6" s="28" t="s">
        <v>162</v>
      </c>
      <c r="N6" s="28" t="s">
        <v>3</v>
      </c>
      <c r="O6" s="28" t="s">
        <v>163</v>
      </c>
    </row>
    <row r="7" spans="1:18" ht="33.75" customHeight="1">
      <c r="A7" s="29" t="s">
        <v>76</v>
      </c>
      <c r="B7" s="8">
        <v>934</v>
      </c>
      <c r="C7" s="9"/>
      <c r="D7" s="9"/>
      <c r="E7" s="9"/>
      <c r="F7" s="8"/>
      <c r="G7" s="22">
        <f t="shared" ref="G7:O7" si="0">G9+G25+G31+G52+G109+G113+G8</f>
        <v>169970065.13999999</v>
      </c>
      <c r="H7" s="22">
        <f t="shared" si="0"/>
        <v>49583562.100000009</v>
      </c>
      <c r="I7" s="22">
        <f t="shared" si="0"/>
        <v>219553627.23999998</v>
      </c>
      <c r="J7" s="22">
        <f t="shared" si="0"/>
        <v>42883800</v>
      </c>
      <c r="K7" s="22">
        <f t="shared" si="0"/>
        <v>0</v>
      </c>
      <c r="L7" s="22">
        <f t="shared" si="0"/>
        <v>42883800</v>
      </c>
      <c r="M7" s="22">
        <f t="shared" si="0"/>
        <v>43828200</v>
      </c>
      <c r="N7" s="22">
        <f t="shared" si="0"/>
        <v>0</v>
      </c>
      <c r="O7" s="22">
        <f t="shared" si="0"/>
        <v>43828200</v>
      </c>
      <c r="Q7" s="43"/>
    </row>
    <row r="8" spans="1:18" ht="27.75" customHeight="1">
      <c r="A8" s="29" t="s">
        <v>138</v>
      </c>
      <c r="B8" s="8">
        <v>934</v>
      </c>
      <c r="C8" s="9"/>
      <c r="D8" s="9"/>
      <c r="E8" s="9"/>
      <c r="F8" s="8"/>
      <c r="G8" s="22">
        <v>0</v>
      </c>
      <c r="H8" s="22">
        <v>0</v>
      </c>
      <c r="I8" s="22">
        <f t="shared" ref="I8:I13" si="1">G8+H8</f>
        <v>0</v>
      </c>
      <c r="J8" s="22">
        <v>1028170</v>
      </c>
      <c r="K8" s="22">
        <v>0</v>
      </c>
      <c r="L8" s="22">
        <f t="shared" ref="L8:L15" si="2">J8+K8</f>
        <v>1028170</v>
      </c>
      <c r="M8" s="22">
        <v>3579160</v>
      </c>
      <c r="N8" s="22">
        <v>0</v>
      </c>
      <c r="O8" s="22">
        <f t="shared" ref="O8:O15" si="3">M8+N8</f>
        <v>3579160</v>
      </c>
    </row>
    <row r="9" spans="1:18" ht="25.5">
      <c r="A9" s="29" t="s">
        <v>9</v>
      </c>
      <c r="B9" s="8">
        <v>934</v>
      </c>
      <c r="C9" s="9" t="s">
        <v>10</v>
      </c>
      <c r="D9" s="9"/>
      <c r="E9" s="9"/>
      <c r="F9" s="8"/>
      <c r="G9" s="22">
        <f t="shared" ref="G9:O9" si="4">G12+G13+G14+G10+G15+G18+G16+G21+G22+G23+G20+G19+G17+G11</f>
        <v>5416880.6299999999</v>
      </c>
      <c r="H9" s="22">
        <f t="shared" si="4"/>
        <v>7397270.0200000005</v>
      </c>
      <c r="I9" s="22">
        <f t="shared" si="4"/>
        <v>12814150.650000002</v>
      </c>
      <c r="J9" s="22">
        <f t="shared" si="4"/>
        <v>2285000</v>
      </c>
      <c r="K9" s="22">
        <f t="shared" si="4"/>
        <v>0</v>
      </c>
      <c r="L9" s="22">
        <f t="shared" si="4"/>
        <v>2285000</v>
      </c>
      <c r="M9" s="22">
        <f t="shared" si="4"/>
        <v>2310000</v>
      </c>
      <c r="N9" s="22">
        <f t="shared" si="4"/>
        <v>0</v>
      </c>
      <c r="O9" s="22">
        <f t="shared" si="4"/>
        <v>2310000</v>
      </c>
    </row>
    <row r="10" spans="1:18" ht="17.25" customHeight="1">
      <c r="A10" s="23" t="s">
        <v>66</v>
      </c>
      <c r="B10" s="3">
        <v>934</v>
      </c>
      <c r="C10" s="4" t="s">
        <v>10</v>
      </c>
      <c r="D10" s="4" t="s">
        <v>56</v>
      </c>
      <c r="E10" s="4" t="s">
        <v>77</v>
      </c>
      <c r="F10" s="3">
        <v>540</v>
      </c>
      <c r="G10" s="21">
        <v>323200</v>
      </c>
      <c r="H10" s="21">
        <v>0</v>
      </c>
      <c r="I10" s="21">
        <f t="shared" si="1"/>
        <v>323200</v>
      </c>
      <c r="J10" s="21">
        <v>0</v>
      </c>
      <c r="K10" s="21">
        <v>0</v>
      </c>
      <c r="L10" s="21">
        <f t="shared" si="2"/>
        <v>0</v>
      </c>
      <c r="M10" s="21">
        <v>0</v>
      </c>
      <c r="N10" s="21">
        <v>0</v>
      </c>
      <c r="O10" s="21">
        <f t="shared" si="3"/>
        <v>0</v>
      </c>
    </row>
    <row r="11" spans="1:18" ht="19.5" customHeight="1">
      <c r="A11" s="79" t="s">
        <v>172</v>
      </c>
      <c r="B11" s="80">
        <v>935</v>
      </c>
      <c r="C11" s="81" t="s">
        <v>10</v>
      </c>
      <c r="D11" s="81" t="s">
        <v>170</v>
      </c>
      <c r="E11" s="81" t="s">
        <v>171</v>
      </c>
      <c r="F11" s="80">
        <v>880</v>
      </c>
      <c r="G11" s="77">
        <v>303680.63</v>
      </c>
      <c r="H11" s="21">
        <v>0</v>
      </c>
      <c r="I11" s="77">
        <f t="shared" si="1"/>
        <v>303680.63</v>
      </c>
      <c r="J11" s="82">
        <v>0</v>
      </c>
      <c r="K11" s="82">
        <v>0</v>
      </c>
      <c r="L11" s="82">
        <f t="shared" si="2"/>
        <v>0</v>
      </c>
      <c r="M11" s="82">
        <v>0</v>
      </c>
      <c r="N11" s="82">
        <v>0</v>
      </c>
      <c r="O11" s="82">
        <f t="shared" si="3"/>
        <v>0</v>
      </c>
    </row>
    <row r="12" spans="1:18">
      <c r="A12" s="23" t="s">
        <v>60</v>
      </c>
      <c r="B12" s="3">
        <v>934</v>
      </c>
      <c r="C12" s="4" t="s">
        <v>10</v>
      </c>
      <c r="D12" s="4" t="s">
        <v>47</v>
      </c>
      <c r="E12" s="4" t="s">
        <v>78</v>
      </c>
      <c r="F12" s="4" t="s">
        <v>59</v>
      </c>
      <c r="G12" s="21">
        <v>150000</v>
      </c>
      <c r="H12" s="21">
        <v>0</v>
      </c>
      <c r="I12" s="21">
        <f t="shared" si="1"/>
        <v>150000</v>
      </c>
      <c r="J12" s="21">
        <v>150000</v>
      </c>
      <c r="K12" s="21">
        <v>0</v>
      </c>
      <c r="L12" s="21">
        <f t="shared" si="2"/>
        <v>150000</v>
      </c>
      <c r="M12" s="21">
        <v>150000</v>
      </c>
      <c r="N12" s="21">
        <v>0</v>
      </c>
      <c r="O12" s="21">
        <f t="shared" si="3"/>
        <v>150000</v>
      </c>
      <c r="Q12" s="1"/>
    </row>
    <row r="13" spans="1:18" ht="51.75" customHeight="1">
      <c r="A13" s="23" t="s">
        <v>68</v>
      </c>
      <c r="B13" s="3">
        <v>934</v>
      </c>
      <c r="C13" s="4" t="s">
        <v>10</v>
      </c>
      <c r="D13" s="4" t="s">
        <v>52</v>
      </c>
      <c r="E13" s="4" t="s">
        <v>79</v>
      </c>
      <c r="F13" s="4" t="s">
        <v>61</v>
      </c>
      <c r="G13" s="21">
        <v>490000</v>
      </c>
      <c r="H13" s="21">
        <v>0</v>
      </c>
      <c r="I13" s="21">
        <f t="shared" si="1"/>
        <v>490000</v>
      </c>
      <c r="J13" s="21">
        <v>200000</v>
      </c>
      <c r="K13" s="21">
        <v>0</v>
      </c>
      <c r="L13" s="21">
        <f t="shared" si="2"/>
        <v>200000</v>
      </c>
      <c r="M13" s="21">
        <v>100000</v>
      </c>
      <c r="N13" s="21">
        <v>0</v>
      </c>
      <c r="O13" s="21">
        <f t="shared" si="3"/>
        <v>100000</v>
      </c>
      <c r="Q13" s="73"/>
    </row>
    <row r="14" spans="1:18" ht="51.75" customHeight="1">
      <c r="A14" s="23" t="s">
        <v>68</v>
      </c>
      <c r="B14" s="3">
        <v>934</v>
      </c>
      <c r="C14" s="4" t="s">
        <v>10</v>
      </c>
      <c r="D14" s="4" t="s">
        <v>52</v>
      </c>
      <c r="E14" s="4" t="s">
        <v>80</v>
      </c>
      <c r="F14" s="3">
        <v>244</v>
      </c>
      <c r="G14" s="21">
        <v>100000</v>
      </c>
      <c r="H14" s="21">
        <v>0</v>
      </c>
      <c r="I14" s="21">
        <f t="shared" ref="I14:I15" si="5">G14+H14</f>
        <v>100000</v>
      </c>
      <c r="J14" s="21">
        <v>0</v>
      </c>
      <c r="K14" s="21">
        <v>0</v>
      </c>
      <c r="L14" s="21">
        <f t="shared" si="2"/>
        <v>0</v>
      </c>
      <c r="M14" s="21">
        <v>100000</v>
      </c>
      <c r="N14" s="21">
        <v>0</v>
      </c>
      <c r="O14" s="21">
        <f t="shared" si="3"/>
        <v>100000</v>
      </c>
      <c r="Q14" s="73"/>
    </row>
    <row r="15" spans="1:18" ht="51.75" customHeight="1">
      <c r="A15" s="23" t="s">
        <v>68</v>
      </c>
      <c r="B15" s="3">
        <v>934</v>
      </c>
      <c r="C15" s="4" t="s">
        <v>10</v>
      </c>
      <c r="D15" s="4" t="s">
        <v>52</v>
      </c>
      <c r="E15" s="4" t="s">
        <v>81</v>
      </c>
      <c r="F15" s="3">
        <v>244</v>
      </c>
      <c r="G15" s="21">
        <v>160000</v>
      </c>
      <c r="H15" s="21">
        <v>0</v>
      </c>
      <c r="I15" s="21">
        <f t="shared" si="5"/>
        <v>160000</v>
      </c>
      <c r="J15" s="21">
        <v>210000</v>
      </c>
      <c r="K15" s="21">
        <v>0</v>
      </c>
      <c r="L15" s="21">
        <f t="shared" si="2"/>
        <v>210000</v>
      </c>
      <c r="M15" s="21">
        <v>210000</v>
      </c>
      <c r="N15" s="21">
        <v>0</v>
      </c>
      <c r="O15" s="21">
        <f t="shared" si="3"/>
        <v>210000</v>
      </c>
      <c r="Q15" s="45"/>
    </row>
    <row r="16" spans="1:18" ht="15.75" customHeight="1">
      <c r="A16" s="23" t="s">
        <v>104</v>
      </c>
      <c r="B16" s="3">
        <v>934</v>
      </c>
      <c r="C16" s="4" t="s">
        <v>10</v>
      </c>
      <c r="D16" s="4" t="s">
        <v>52</v>
      </c>
      <c r="E16" s="4" t="s">
        <v>81</v>
      </c>
      <c r="F16" s="3">
        <v>360</v>
      </c>
      <c r="G16" s="21">
        <v>0</v>
      </c>
      <c r="H16" s="21">
        <v>0</v>
      </c>
      <c r="I16" s="21">
        <f t="shared" ref="I16:I17" si="6">G16+H16</f>
        <v>0</v>
      </c>
      <c r="J16" s="21">
        <v>0</v>
      </c>
      <c r="K16" s="21">
        <v>0</v>
      </c>
      <c r="L16" s="21">
        <f t="shared" ref="L16:L17" si="7">J16+K16</f>
        <v>0</v>
      </c>
      <c r="M16" s="21">
        <v>0</v>
      </c>
      <c r="N16" s="21">
        <v>0</v>
      </c>
      <c r="O16" s="21">
        <f t="shared" ref="O16:O17" si="8">M16+N16</f>
        <v>0</v>
      </c>
      <c r="Q16" s="64"/>
      <c r="R16" s="71"/>
    </row>
    <row r="17" spans="1:22" ht="15.75" customHeight="1">
      <c r="A17" s="23" t="s">
        <v>121</v>
      </c>
      <c r="B17" s="3">
        <v>934</v>
      </c>
      <c r="C17" s="4" t="s">
        <v>10</v>
      </c>
      <c r="D17" s="4" t="s">
        <v>52</v>
      </c>
      <c r="E17" s="4" t="s">
        <v>81</v>
      </c>
      <c r="F17" s="3">
        <v>853</v>
      </c>
      <c r="G17" s="21">
        <v>0</v>
      </c>
      <c r="H17" s="21">
        <v>0</v>
      </c>
      <c r="I17" s="21">
        <f t="shared" si="6"/>
        <v>0</v>
      </c>
      <c r="J17" s="21">
        <v>0</v>
      </c>
      <c r="K17" s="21">
        <v>0</v>
      </c>
      <c r="L17" s="21">
        <f t="shared" si="7"/>
        <v>0</v>
      </c>
      <c r="M17" s="21">
        <v>0</v>
      </c>
      <c r="N17" s="21">
        <v>0</v>
      </c>
      <c r="O17" s="21">
        <f t="shared" si="8"/>
        <v>0</v>
      </c>
      <c r="Q17" s="64"/>
      <c r="R17" s="71"/>
    </row>
    <row r="18" spans="1:22" ht="51.75" customHeight="1">
      <c r="A18" s="23" t="s">
        <v>68</v>
      </c>
      <c r="B18" s="3">
        <v>934</v>
      </c>
      <c r="C18" s="4" t="s">
        <v>10</v>
      </c>
      <c r="D18" s="4" t="s">
        <v>52</v>
      </c>
      <c r="E18" s="4" t="s">
        <v>96</v>
      </c>
      <c r="F18" s="3">
        <v>244</v>
      </c>
      <c r="G18" s="21">
        <v>1400000</v>
      </c>
      <c r="H18" s="21">
        <v>0</v>
      </c>
      <c r="I18" s="21">
        <f t="shared" ref="I18" si="9">G18+H18</f>
        <v>1400000</v>
      </c>
      <c r="J18" s="21">
        <v>0</v>
      </c>
      <c r="K18" s="21">
        <v>0</v>
      </c>
      <c r="L18" s="21">
        <f t="shared" ref="L18" si="10">J18+K18</f>
        <v>0</v>
      </c>
      <c r="M18" s="21">
        <v>0</v>
      </c>
      <c r="N18" s="21">
        <v>0</v>
      </c>
      <c r="O18" s="21">
        <f t="shared" ref="O18" si="11">M18+N18</f>
        <v>0</v>
      </c>
      <c r="Q18" s="72"/>
      <c r="R18" s="64"/>
      <c r="S18" s="48"/>
      <c r="U18" s="40"/>
    </row>
    <row r="19" spans="1:22" ht="51.75" customHeight="1">
      <c r="A19" s="23" t="s">
        <v>68</v>
      </c>
      <c r="B19" s="3">
        <v>934</v>
      </c>
      <c r="C19" s="4" t="s">
        <v>10</v>
      </c>
      <c r="D19" s="4" t="s">
        <v>52</v>
      </c>
      <c r="E19" s="4" t="s">
        <v>190</v>
      </c>
      <c r="F19" s="3">
        <v>244</v>
      </c>
      <c r="G19" s="21">
        <v>0</v>
      </c>
      <c r="H19" s="21">
        <v>642173.65</v>
      </c>
      <c r="I19" s="21">
        <f t="shared" ref="I19" si="12">G19+H19</f>
        <v>642173.65</v>
      </c>
      <c r="J19" s="21">
        <v>0</v>
      </c>
      <c r="K19" s="21">
        <v>0</v>
      </c>
      <c r="L19" s="21">
        <f t="shared" ref="L19" si="13">J19+K19</f>
        <v>0</v>
      </c>
      <c r="M19" s="21">
        <v>0</v>
      </c>
      <c r="N19" s="21">
        <v>0</v>
      </c>
      <c r="O19" s="21">
        <f t="shared" ref="O19" si="14">M19+N19</f>
        <v>0</v>
      </c>
      <c r="Q19" s="52"/>
      <c r="S19" s="48"/>
      <c r="U19" s="40"/>
    </row>
    <row r="20" spans="1:22" ht="20.25" customHeight="1">
      <c r="A20" s="23" t="s">
        <v>137</v>
      </c>
      <c r="B20" s="3">
        <v>934</v>
      </c>
      <c r="C20" s="4" t="s">
        <v>10</v>
      </c>
      <c r="D20" s="4" t="s">
        <v>52</v>
      </c>
      <c r="E20" s="4" t="s">
        <v>96</v>
      </c>
      <c r="F20" s="3">
        <v>247</v>
      </c>
      <c r="G20" s="21">
        <v>1040000</v>
      </c>
      <c r="H20" s="21">
        <v>0</v>
      </c>
      <c r="I20" s="21">
        <f t="shared" ref="I20" si="15">G20+H20</f>
        <v>1040000</v>
      </c>
      <c r="J20" s="21">
        <v>1025000</v>
      </c>
      <c r="K20" s="21">
        <v>0</v>
      </c>
      <c r="L20" s="21">
        <f t="shared" ref="L20" si="16">J20+K20</f>
        <v>1025000</v>
      </c>
      <c r="M20" s="21">
        <v>1050000</v>
      </c>
      <c r="N20" s="21">
        <v>0</v>
      </c>
      <c r="O20" s="21">
        <f t="shared" ref="O20" si="17">M20+N20</f>
        <v>1050000</v>
      </c>
      <c r="Q20" s="41"/>
      <c r="S20" s="48"/>
      <c r="U20" s="40"/>
    </row>
    <row r="21" spans="1:22" ht="48.75" customHeight="1">
      <c r="A21" s="23" t="s">
        <v>101</v>
      </c>
      <c r="B21" s="3">
        <v>934</v>
      </c>
      <c r="C21" s="4" t="s">
        <v>10</v>
      </c>
      <c r="D21" s="4" t="s">
        <v>52</v>
      </c>
      <c r="E21" s="4" t="s">
        <v>96</v>
      </c>
      <c r="F21" s="3">
        <v>831</v>
      </c>
      <c r="G21" s="21">
        <v>500000</v>
      </c>
      <c r="H21" s="21">
        <v>0</v>
      </c>
      <c r="I21" s="21">
        <f t="shared" ref="I21" si="18">G21+H21</f>
        <v>500000</v>
      </c>
      <c r="J21" s="21">
        <v>100000</v>
      </c>
      <c r="K21" s="21">
        <v>0</v>
      </c>
      <c r="L21" s="21">
        <f t="shared" ref="L21" si="19">J21+K21</f>
        <v>100000</v>
      </c>
      <c r="M21" s="21">
        <v>100000</v>
      </c>
      <c r="N21" s="21">
        <v>0</v>
      </c>
      <c r="O21" s="21">
        <f t="shared" ref="O21" si="20">M21+N21</f>
        <v>100000</v>
      </c>
      <c r="Q21" s="47"/>
      <c r="R21" s="69"/>
      <c r="V21" s="49"/>
    </row>
    <row r="22" spans="1:22" ht="48.75" customHeight="1">
      <c r="A22" s="23" t="s">
        <v>101</v>
      </c>
      <c r="B22" s="3">
        <v>934</v>
      </c>
      <c r="C22" s="4" t="s">
        <v>10</v>
      </c>
      <c r="D22" s="4" t="s">
        <v>52</v>
      </c>
      <c r="E22" s="4" t="s">
        <v>190</v>
      </c>
      <c r="F22" s="3">
        <v>831</v>
      </c>
      <c r="G22" s="21">
        <v>0</v>
      </c>
      <c r="H22" s="21">
        <v>6734152.3700000001</v>
      </c>
      <c r="I22" s="21">
        <f t="shared" ref="I22" si="21">G22+H22</f>
        <v>6734152.3700000001</v>
      </c>
      <c r="J22" s="21">
        <v>0</v>
      </c>
      <c r="K22" s="21">
        <v>0</v>
      </c>
      <c r="L22" s="21">
        <f t="shared" ref="L22" si="22">J22+K22</f>
        <v>0</v>
      </c>
      <c r="M22" s="21">
        <v>0</v>
      </c>
      <c r="N22" s="21">
        <v>0</v>
      </c>
      <c r="O22" s="21">
        <f t="shared" ref="O22" si="23">M22+N22</f>
        <v>0</v>
      </c>
    </row>
    <row r="23" spans="1:22" ht="18" customHeight="1">
      <c r="A23" s="23" t="s">
        <v>121</v>
      </c>
      <c r="B23" s="3">
        <v>934</v>
      </c>
      <c r="C23" s="4" t="s">
        <v>10</v>
      </c>
      <c r="D23" s="4" t="s">
        <v>52</v>
      </c>
      <c r="E23" s="4" t="s">
        <v>96</v>
      </c>
      <c r="F23" s="3">
        <v>853</v>
      </c>
      <c r="G23" s="21">
        <v>950000</v>
      </c>
      <c r="H23" s="87">
        <v>20944</v>
      </c>
      <c r="I23" s="21">
        <f t="shared" ref="I23" si="24">G23+H23</f>
        <v>970944</v>
      </c>
      <c r="J23" s="21">
        <v>600000</v>
      </c>
      <c r="K23" s="21">
        <v>0</v>
      </c>
      <c r="L23" s="21">
        <f t="shared" ref="L23" si="25">J23+K23</f>
        <v>600000</v>
      </c>
      <c r="M23" s="21">
        <v>600000</v>
      </c>
      <c r="N23" s="21">
        <v>0</v>
      </c>
      <c r="O23" s="21">
        <f t="shared" ref="O23" si="26">M23+N23</f>
        <v>600000</v>
      </c>
      <c r="P23" s="10"/>
      <c r="Q23" s="74"/>
      <c r="R23" s="42"/>
    </row>
    <row r="24" spans="1:22" ht="16.5" customHeight="1">
      <c r="A24" s="23"/>
      <c r="B24" s="3"/>
      <c r="C24" s="4"/>
      <c r="D24" s="4"/>
      <c r="E24" s="4"/>
      <c r="F24" s="3"/>
      <c r="G24" s="21"/>
      <c r="H24" s="21"/>
      <c r="I24" s="21"/>
      <c r="J24" s="21"/>
      <c r="K24" s="21"/>
      <c r="L24" s="21"/>
      <c r="M24" s="21"/>
      <c r="N24" s="21"/>
      <c r="O24" s="21"/>
    </row>
    <row r="25" spans="1:22" ht="42" customHeight="1">
      <c r="A25" s="29" t="s">
        <v>51</v>
      </c>
      <c r="B25" s="8">
        <v>934</v>
      </c>
      <c r="C25" s="9" t="s">
        <v>23</v>
      </c>
      <c r="D25" s="9"/>
      <c r="E25" s="9"/>
      <c r="F25" s="9"/>
      <c r="G25" s="22">
        <f t="shared" ref="G25:O25" si="27">G28+G26</f>
        <v>850000</v>
      </c>
      <c r="H25" s="22">
        <f t="shared" si="27"/>
        <v>0</v>
      </c>
      <c r="I25" s="22">
        <f t="shared" si="27"/>
        <v>850000</v>
      </c>
      <c r="J25" s="22">
        <f t="shared" si="27"/>
        <v>850000</v>
      </c>
      <c r="K25" s="22">
        <f t="shared" si="27"/>
        <v>0</v>
      </c>
      <c r="L25" s="22">
        <f t="shared" si="27"/>
        <v>850000</v>
      </c>
      <c r="M25" s="22">
        <f t="shared" si="27"/>
        <v>850000</v>
      </c>
      <c r="N25" s="22">
        <f t="shared" si="27"/>
        <v>0</v>
      </c>
      <c r="O25" s="22">
        <f t="shared" si="27"/>
        <v>850000</v>
      </c>
    </row>
    <row r="26" spans="1:22" ht="18" customHeight="1">
      <c r="A26" s="29" t="s">
        <v>144</v>
      </c>
      <c r="B26" s="8">
        <v>934</v>
      </c>
      <c r="C26" s="9" t="s">
        <v>23</v>
      </c>
      <c r="D26" s="9" t="s">
        <v>64</v>
      </c>
      <c r="E26" s="9"/>
      <c r="F26" s="9"/>
      <c r="G26" s="22">
        <f>G27</f>
        <v>600000</v>
      </c>
      <c r="H26" s="22">
        <f t="shared" ref="H26:O26" si="28">H27</f>
        <v>0</v>
      </c>
      <c r="I26" s="22">
        <f t="shared" si="28"/>
        <v>600000</v>
      </c>
      <c r="J26" s="22">
        <f t="shared" si="28"/>
        <v>600000</v>
      </c>
      <c r="K26" s="22">
        <f t="shared" si="28"/>
        <v>0</v>
      </c>
      <c r="L26" s="22">
        <f t="shared" si="28"/>
        <v>600000</v>
      </c>
      <c r="M26" s="22">
        <f t="shared" si="28"/>
        <v>600000</v>
      </c>
      <c r="N26" s="22">
        <f t="shared" si="28"/>
        <v>0</v>
      </c>
      <c r="O26" s="22">
        <f t="shared" si="28"/>
        <v>600000</v>
      </c>
    </row>
    <row r="27" spans="1:22" ht="51" customHeight="1">
      <c r="A27" s="23" t="s">
        <v>68</v>
      </c>
      <c r="B27" s="3">
        <v>934</v>
      </c>
      <c r="C27" s="4" t="s">
        <v>23</v>
      </c>
      <c r="D27" s="4" t="s">
        <v>64</v>
      </c>
      <c r="E27" s="4" t="s">
        <v>130</v>
      </c>
      <c r="F27" s="4" t="s">
        <v>61</v>
      </c>
      <c r="G27" s="21">
        <v>600000</v>
      </c>
      <c r="H27" s="21">
        <v>0</v>
      </c>
      <c r="I27" s="21">
        <f t="shared" ref="I27" si="29">G27+H27</f>
        <v>600000</v>
      </c>
      <c r="J27" s="21">
        <v>600000</v>
      </c>
      <c r="K27" s="21">
        <v>0</v>
      </c>
      <c r="L27" s="21">
        <f t="shared" ref="L27" si="30">J27+K27</f>
        <v>600000</v>
      </c>
      <c r="M27" s="21">
        <v>600000</v>
      </c>
      <c r="N27" s="21">
        <v>0</v>
      </c>
      <c r="O27" s="21">
        <f t="shared" ref="O27" si="31">M27+N27</f>
        <v>600000</v>
      </c>
    </row>
    <row r="28" spans="1:22" ht="78" customHeight="1">
      <c r="A28" s="29" t="s">
        <v>143</v>
      </c>
      <c r="B28" s="8">
        <v>934</v>
      </c>
      <c r="C28" s="9" t="s">
        <v>23</v>
      </c>
      <c r="D28" s="9" t="s">
        <v>24</v>
      </c>
      <c r="E28" s="9"/>
      <c r="F28" s="9"/>
      <c r="G28" s="22">
        <f>G29</f>
        <v>250000</v>
      </c>
      <c r="H28" s="22">
        <f t="shared" ref="H28:O28" si="32">H29</f>
        <v>0</v>
      </c>
      <c r="I28" s="22">
        <f t="shared" si="32"/>
        <v>250000</v>
      </c>
      <c r="J28" s="22">
        <f t="shared" si="32"/>
        <v>250000</v>
      </c>
      <c r="K28" s="22">
        <f t="shared" si="32"/>
        <v>0</v>
      </c>
      <c r="L28" s="22">
        <f t="shared" si="32"/>
        <v>250000</v>
      </c>
      <c r="M28" s="22">
        <f t="shared" si="32"/>
        <v>250000</v>
      </c>
      <c r="N28" s="22">
        <f t="shared" si="32"/>
        <v>0</v>
      </c>
      <c r="O28" s="22">
        <f t="shared" si="32"/>
        <v>250000</v>
      </c>
    </row>
    <row r="29" spans="1:22" ht="48">
      <c r="A29" s="23" t="s">
        <v>68</v>
      </c>
      <c r="B29" s="3">
        <v>934</v>
      </c>
      <c r="C29" s="4" t="s">
        <v>23</v>
      </c>
      <c r="D29" s="4" t="s">
        <v>24</v>
      </c>
      <c r="E29" s="4" t="s">
        <v>82</v>
      </c>
      <c r="F29" s="4" t="s">
        <v>61</v>
      </c>
      <c r="G29" s="21">
        <v>250000</v>
      </c>
      <c r="H29" s="21">
        <v>0</v>
      </c>
      <c r="I29" s="21">
        <f>G29+H29</f>
        <v>250000</v>
      </c>
      <c r="J29" s="21">
        <v>250000</v>
      </c>
      <c r="K29" s="21">
        <v>0</v>
      </c>
      <c r="L29" s="21">
        <f>J29+K29</f>
        <v>250000</v>
      </c>
      <c r="M29" s="21">
        <v>250000</v>
      </c>
      <c r="N29" s="21">
        <v>0</v>
      </c>
      <c r="O29" s="21">
        <f>M29+N29</f>
        <v>250000</v>
      </c>
      <c r="Q29" s="41"/>
    </row>
    <row r="30" spans="1:22" ht="10.5" customHeight="1">
      <c r="A30" s="26"/>
      <c r="B30" s="3"/>
      <c r="C30" s="4"/>
      <c r="D30" s="4"/>
      <c r="E30" s="4"/>
      <c r="F30" s="3"/>
      <c r="G30" s="21"/>
      <c r="H30" s="21"/>
      <c r="I30" s="21"/>
      <c r="J30" s="21"/>
      <c r="K30" s="21"/>
      <c r="L30" s="21"/>
      <c r="M30" s="21"/>
      <c r="N30" s="21"/>
      <c r="O30" s="21"/>
    </row>
    <row r="31" spans="1:22" ht="16.5" customHeight="1">
      <c r="A31" s="29" t="s">
        <v>19</v>
      </c>
      <c r="B31" s="8">
        <v>934</v>
      </c>
      <c r="C31" s="9" t="s">
        <v>12</v>
      </c>
      <c r="D31" s="9"/>
      <c r="E31" s="9"/>
      <c r="F31" s="8"/>
      <c r="G31" s="22">
        <f>G49+G34+G32</f>
        <v>31862744.630000003</v>
      </c>
      <c r="H31" s="22">
        <f t="shared" ref="H31:O31" si="33">H49+H34+H32</f>
        <v>2684200</v>
      </c>
      <c r="I31" s="22">
        <f t="shared" si="33"/>
        <v>34546944.630000003</v>
      </c>
      <c r="J31" s="22">
        <f t="shared" si="33"/>
        <v>13095630</v>
      </c>
      <c r="K31" s="22">
        <f t="shared" si="33"/>
        <v>0</v>
      </c>
      <c r="L31" s="22">
        <f t="shared" si="33"/>
        <v>13095630</v>
      </c>
      <c r="M31" s="22">
        <f t="shared" si="33"/>
        <v>13314040</v>
      </c>
      <c r="N31" s="22">
        <f t="shared" si="33"/>
        <v>0</v>
      </c>
      <c r="O31" s="22">
        <f t="shared" si="33"/>
        <v>13314040</v>
      </c>
    </row>
    <row r="32" spans="1:22" ht="16.5" customHeight="1">
      <c r="A32" s="29" t="s">
        <v>174</v>
      </c>
      <c r="B32" s="8">
        <v>934</v>
      </c>
      <c r="C32" s="9" t="s">
        <v>12</v>
      </c>
      <c r="D32" s="9" t="s">
        <v>22</v>
      </c>
      <c r="E32" s="9"/>
      <c r="F32" s="9"/>
      <c r="G32" s="22">
        <f>G33</f>
        <v>17000</v>
      </c>
      <c r="H32" s="22">
        <f t="shared" ref="H32:O32" si="34">H33</f>
        <v>0</v>
      </c>
      <c r="I32" s="22">
        <f t="shared" si="34"/>
        <v>17000</v>
      </c>
      <c r="J32" s="22">
        <f t="shared" si="34"/>
        <v>0</v>
      </c>
      <c r="K32" s="22">
        <f t="shared" si="34"/>
        <v>0</v>
      </c>
      <c r="L32" s="22">
        <f t="shared" si="34"/>
        <v>0</v>
      </c>
      <c r="M32" s="22">
        <f t="shared" si="34"/>
        <v>0</v>
      </c>
      <c r="N32" s="22">
        <f t="shared" si="34"/>
        <v>0</v>
      </c>
      <c r="O32" s="22">
        <f t="shared" si="34"/>
        <v>0</v>
      </c>
    </row>
    <row r="33" spans="1:21" ht="51.75" customHeight="1">
      <c r="A33" s="23" t="s">
        <v>68</v>
      </c>
      <c r="B33" s="3">
        <v>934</v>
      </c>
      <c r="C33" s="4" t="s">
        <v>12</v>
      </c>
      <c r="D33" s="4" t="s">
        <v>22</v>
      </c>
      <c r="E33" s="4" t="s">
        <v>173</v>
      </c>
      <c r="F33" s="4" t="s">
        <v>61</v>
      </c>
      <c r="G33" s="21">
        <v>17000</v>
      </c>
      <c r="H33" s="21">
        <v>0</v>
      </c>
      <c r="I33" s="21">
        <f>G33+H33</f>
        <v>17000</v>
      </c>
      <c r="J33" s="21">
        <v>0</v>
      </c>
      <c r="K33" s="21">
        <v>0</v>
      </c>
      <c r="L33" s="21">
        <f>J33+K33</f>
        <v>0</v>
      </c>
      <c r="M33" s="21">
        <v>0</v>
      </c>
      <c r="N33" s="21">
        <v>0</v>
      </c>
      <c r="O33" s="21">
        <f>M33+N33</f>
        <v>0</v>
      </c>
    </row>
    <row r="34" spans="1:21" ht="24">
      <c r="A34" s="24" t="s">
        <v>63</v>
      </c>
      <c r="B34" s="8">
        <v>934</v>
      </c>
      <c r="C34" s="9" t="s">
        <v>12</v>
      </c>
      <c r="D34" s="9" t="s">
        <v>64</v>
      </c>
      <c r="E34" s="9"/>
      <c r="F34" s="9"/>
      <c r="G34" s="22">
        <f>G35+G36+G38+G46+G37+G39+G48+G40+G41+G42+G43+G44+G45+G47</f>
        <v>31402744.630000003</v>
      </c>
      <c r="H34" s="22">
        <f t="shared" ref="H34:O34" si="35">H35+H36+H38+H46+H37+H39+H48+H40+H41+H42+H43+H44+H45+H47</f>
        <v>2684200</v>
      </c>
      <c r="I34" s="22">
        <f t="shared" si="35"/>
        <v>34086944.630000003</v>
      </c>
      <c r="J34" s="22">
        <f t="shared" si="35"/>
        <v>12635630</v>
      </c>
      <c r="K34" s="22">
        <f t="shared" si="35"/>
        <v>0</v>
      </c>
      <c r="L34" s="22">
        <f t="shared" si="35"/>
        <v>12635630</v>
      </c>
      <c r="M34" s="22">
        <f t="shared" si="35"/>
        <v>12854040</v>
      </c>
      <c r="N34" s="22">
        <f t="shared" si="35"/>
        <v>0</v>
      </c>
      <c r="O34" s="22">
        <f t="shared" si="35"/>
        <v>12854040</v>
      </c>
    </row>
    <row r="35" spans="1:21" ht="48">
      <c r="A35" s="23" t="s">
        <v>68</v>
      </c>
      <c r="B35" s="3">
        <v>934</v>
      </c>
      <c r="C35" s="4" t="s">
        <v>12</v>
      </c>
      <c r="D35" s="4" t="s">
        <v>64</v>
      </c>
      <c r="E35" s="4" t="s">
        <v>83</v>
      </c>
      <c r="F35" s="4" t="s">
        <v>61</v>
      </c>
      <c r="G35" s="21">
        <v>10025640.630000001</v>
      </c>
      <c r="H35" s="87">
        <v>1460752</v>
      </c>
      <c r="I35" s="21">
        <f>G35+H35</f>
        <v>11486392.630000001</v>
      </c>
      <c r="J35" s="21">
        <v>4931419</v>
      </c>
      <c r="K35" s="21">
        <v>0</v>
      </c>
      <c r="L35" s="21">
        <f>J35+K35</f>
        <v>4931419</v>
      </c>
      <c r="M35" s="21">
        <v>5039829</v>
      </c>
      <c r="N35" s="21">
        <v>0</v>
      </c>
      <c r="O35" s="21">
        <f>M35+N35</f>
        <v>5039829</v>
      </c>
      <c r="P35" s="71"/>
      <c r="Q35" s="63"/>
      <c r="R35" s="63"/>
      <c r="S35" s="86"/>
      <c r="T35" s="58"/>
    </row>
    <row r="36" spans="1:21" ht="48">
      <c r="A36" s="23" t="s">
        <v>68</v>
      </c>
      <c r="B36" s="3">
        <v>934</v>
      </c>
      <c r="C36" s="4" t="s">
        <v>12</v>
      </c>
      <c r="D36" s="4" t="s">
        <v>64</v>
      </c>
      <c r="E36" s="4" t="s">
        <v>108</v>
      </c>
      <c r="F36" s="4" t="s">
        <v>61</v>
      </c>
      <c r="G36" s="21">
        <v>0</v>
      </c>
      <c r="H36" s="21">
        <v>0</v>
      </c>
      <c r="I36" s="21">
        <f>G36+H36</f>
        <v>0</v>
      </c>
      <c r="J36" s="21">
        <v>0</v>
      </c>
      <c r="K36" s="21">
        <v>0</v>
      </c>
      <c r="L36" s="21">
        <f>J36+K36</f>
        <v>0</v>
      </c>
      <c r="M36" s="21">
        <v>0</v>
      </c>
      <c r="N36" s="21">
        <v>0</v>
      </c>
      <c r="O36" s="21">
        <f>M36+N36</f>
        <v>0</v>
      </c>
      <c r="Q36" s="75"/>
      <c r="U36" s="42"/>
    </row>
    <row r="37" spans="1:21" ht="48">
      <c r="A37" s="23" t="s">
        <v>68</v>
      </c>
      <c r="B37" s="3">
        <v>934</v>
      </c>
      <c r="C37" s="4" t="s">
        <v>12</v>
      </c>
      <c r="D37" s="4" t="s">
        <v>64</v>
      </c>
      <c r="E37" s="4" t="s">
        <v>109</v>
      </c>
      <c r="F37" s="4" t="s">
        <v>61</v>
      </c>
      <c r="G37" s="21">
        <v>0</v>
      </c>
      <c r="H37" s="21">
        <v>0</v>
      </c>
      <c r="I37" s="21">
        <f t="shared" ref="I37" si="36">G37+H37</f>
        <v>0</v>
      </c>
      <c r="J37" s="21">
        <v>0</v>
      </c>
      <c r="K37" s="21">
        <v>0</v>
      </c>
      <c r="L37" s="21">
        <f t="shared" ref="L37:L46" si="37">J37+K37</f>
        <v>0</v>
      </c>
      <c r="M37" s="21">
        <v>0</v>
      </c>
      <c r="N37" s="21">
        <v>0</v>
      </c>
      <c r="O37" s="21">
        <f t="shared" ref="O37:O46" si="38">M37+N37</f>
        <v>0</v>
      </c>
      <c r="Q37" s="43"/>
    </row>
    <row r="38" spans="1:21" ht="48">
      <c r="A38" s="23" t="s">
        <v>68</v>
      </c>
      <c r="B38" s="3">
        <v>934</v>
      </c>
      <c r="C38" s="4" t="s">
        <v>12</v>
      </c>
      <c r="D38" s="4" t="s">
        <v>64</v>
      </c>
      <c r="E38" s="4" t="s">
        <v>85</v>
      </c>
      <c r="F38" s="4" t="s">
        <v>61</v>
      </c>
      <c r="G38" s="21">
        <v>0</v>
      </c>
      <c r="H38" s="21">
        <v>39248</v>
      </c>
      <c r="I38" s="21">
        <f t="shared" ref="I38:I46" si="39">G38+H38</f>
        <v>39248</v>
      </c>
      <c r="J38" s="21">
        <v>1800000</v>
      </c>
      <c r="K38" s="21">
        <v>0</v>
      </c>
      <c r="L38" s="21">
        <f t="shared" si="37"/>
        <v>1800000</v>
      </c>
      <c r="M38" s="21">
        <v>2500000</v>
      </c>
      <c r="N38" s="21">
        <v>0</v>
      </c>
      <c r="O38" s="21">
        <f t="shared" si="38"/>
        <v>2500000</v>
      </c>
      <c r="Q38" s="63"/>
      <c r="R38" s="42"/>
    </row>
    <row r="39" spans="1:21" ht="48">
      <c r="A39" s="23" t="s">
        <v>68</v>
      </c>
      <c r="B39" s="3">
        <v>934</v>
      </c>
      <c r="C39" s="4" t="s">
        <v>12</v>
      </c>
      <c r="D39" s="4" t="s">
        <v>64</v>
      </c>
      <c r="E39" s="4" t="s">
        <v>85</v>
      </c>
      <c r="F39" s="4" t="s">
        <v>95</v>
      </c>
      <c r="G39" s="21">
        <v>0</v>
      </c>
      <c r="H39" s="21">
        <v>0</v>
      </c>
      <c r="I39" s="21">
        <f t="shared" ref="I39" si="40">G39+H39</f>
        <v>0</v>
      </c>
      <c r="J39" s="21">
        <v>0</v>
      </c>
      <c r="K39" s="21">
        <v>0</v>
      </c>
      <c r="L39" s="21">
        <f t="shared" si="37"/>
        <v>0</v>
      </c>
      <c r="M39" s="21">
        <v>0</v>
      </c>
      <c r="N39" s="21">
        <v>0</v>
      </c>
      <c r="O39" s="21">
        <f t="shared" si="38"/>
        <v>0</v>
      </c>
      <c r="Q39" s="42"/>
    </row>
    <row r="40" spans="1:21" ht="48">
      <c r="A40" s="23" t="s">
        <v>68</v>
      </c>
      <c r="B40" s="3">
        <v>934</v>
      </c>
      <c r="C40" s="4" t="s">
        <v>12</v>
      </c>
      <c r="D40" s="4" t="s">
        <v>64</v>
      </c>
      <c r="E40" s="4" t="s">
        <v>84</v>
      </c>
      <c r="F40" s="4" t="s">
        <v>61</v>
      </c>
      <c r="G40" s="21">
        <v>5563000</v>
      </c>
      <c r="H40" s="21">
        <v>0</v>
      </c>
      <c r="I40" s="21">
        <f>G40+H40</f>
        <v>5563000</v>
      </c>
      <c r="J40" s="21">
        <v>3709000</v>
      </c>
      <c r="K40" s="21">
        <v>0</v>
      </c>
      <c r="L40" s="21">
        <f>J40+K40</f>
        <v>3709000</v>
      </c>
      <c r="M40" s="21">
        <v>3709000</v>
      </c>
      <c r="N40" s="21">
        <v>0</v>
      </c>
      <c r="O40" s="21">
        <f>M40+N40</f>
        <v>3709000</v>
      </c>
      <c r="Q40" s="42"/>
    </row>
    <row r="41" spans="1:21" ht="48">
      <c r="A41" s="23" t="s">
        <v>68</v>
      </c>
      <c r="B41" s="3">
        <v>934</v>
      </c>
      <c r="C41" s="4" t="s">
        <v>12</v>
      </c>
      <c r="D41" s="4" t="s">
        <v>64</v>
      </c>
      <c r="E41" s="4" t="s">
        <v>102</v>
      </c>
      <c r="F41" s="4" t="s">
        <v>61</v>
      </c>
      <c r="G41" s="21">
        <v>292790</v>
      </c>
      <c r="H41" s="21">
        <v>0</v>
      </c>
      <c r="I41" s="21">
        <f t="shared" ref="I41" si="41">G41+H41</f>
        <v>292790</v>
      </c>
      <c r="J41" s="21">
        <v>195211</v>
      </c>
      <c r="K41" s="21">
        <v>0</v>
      </c>
      <c r="L41" s="21">
        <f t="shared" ref="L41" si="42">J41+K41</f>
        <v>195211</v>
      </c>
      <c r="M41" s="21">
        <v>195211</v>
      </c>
      <c r="N41" s="21">
        <v>0</v>
      </c>
      <c r="O41" s="21">
        <f t="shared" ref="O41" si="43">M41+N41</f>
        <v>195211</v>
      </c>
      <c r="Q41" s="43"/>
      <c r="R41" s="44"/>
    </row>
    <row r="42" spans="1:21" ht="48">
      <c r="A42" s="23" t="s">
        <v>68</v>
      </c>
      <c r="B42" s="3">
        <v>934</v>
      </c>
      <c r="C42" s="4" t="s">
        <v>12</v>
      </c>
      <c r="D42" s="4" t="s">
        <v>64</v>
      </c>
      <c r="E42" s="4" t="s">
        <v>110</v>
      </c>
      <c r="F42" s="4" t="s">
        <v>61</v>
      </c>
      <c r="G42" s="21">
        <v>14277100</v>
      </c>
      <c r="H42" s="21">
        <v>1184200</v>
      </c>
      <c r="I42" s="21">
        <f>G42+H42</f>
        <v>15461300</v>
      </c>
      <c r="J42" s="21">
        <v>0</v>
      </c>
      <c r="K42" s="21">
        <v>0</v>
      </c>
      <c r="L42" s="21">
        <f>J42+K42</f>
        <v>0</v>
      </c>
      <c r="M42" s="21">
        <v>0</v>
      </c>
      <c r="N42" s="21">
        <v>0</v>
      </c>
      <c r="O42" s="21">
        <f>M42+N42</f>
        <v>0</v>
      </c>
      <c r="T42" s="40"/>
      <c r="U42" s="10"/>
    </row>
    <row r="43" spans="1:21" ht="48">
      <c r="A43" s="23" t="s">
        <v>68</v>
      </c>
      <c r="B43" s="3">
        <v>934</v>
      </c>
      <c r="C43" s="4" t="s">
        <v>12</v>
      </c>
      <c r="D43" s="4" t="s">
        <v>64</v>
      </c>
      <c r="E43" s="4" t="s">
        <v>111</v>
      </c>
      <c r="F43" s="4" t="s">
        <v>61</v>
      </c>
      <c r="G43" s="21">
        <v>144214</v>
      </c>
      <c r="H43" s="21">
        <v>11961.62</v>
      </c>
      <c r="I43" s="21">
        <f t="shared" ref="I43" si="44">G43+H43</f>
        <v>156175.62</v>
      </c>
      <c r="J43" s="21">
        <v>0</v>
      </c>
      <c r="K43" s="21">
        <v>0</v>
      </c>
      <c r="L43" s="21">
        <f t="shared" ref="L43" si="45">J43+K43</f>
        <v>0</v>
      </c>
      <c r="M43" s="21">
        <v>0</v>
      </c>
      <c r="N43" s="21">
        <v>0</v>
      </c>
      <c r="O43" s="21">
        <f t="shared" ref="O43" si="46">M43+N43</f>
        <v>0</v>
      </c>
      <c r="Q43" s="42"/>
      <c r="U43" s="10"/>
    </row>
    <row r="44" spans="1:21" ht="48">
      <c r="A44" s="23" t="s">
        <v>71</v>
      </c>
      <c r="B44" s="3">
        <v>934</v>
      </c>
      <c r="C44" s="4" t="s">
        <v>12</v>
      </c>
      <c r="D44" s="4" t="s">
        <v>64</v>
      </c>
      <c r="E44" s="4" t="s">
        <v>110</v>
      </c>
      <c r="F44" s="4" t="s">
        <v>70</v>
      </c>
      <c r="G44" s="21">
        <v>0</v>
      </c>
      <c r="H44" s="21">
        <v>0</v>
      </c>
      <c r="I44" s="21">
        <f>G44+H44</f>
        <v>0</v>
      </c>
      <c r="J44" s="21">
        <v>0</v>
      </c>
      <c r="K44" s="21">
        <v>0</v>
      </c>
      <c r="L44" s="21">
        <f>J44+K44</f>
        <v>0</v>
      </c>
      <c r="M44" s="21">
        <v>0</v>
      </c>
      <c r="N44" s="21">
        <v>0</v>
      </c>
      <c r="O44" s="21">
        <f>M44+N44</f>
        <v>0</v>
      </c>
      <c r="Q44" s="42"/>
    </row>
    <row r="45" spans="1:21" ht="48">
      <c r="A45" s="23" t="s">
        <v>71</v>
      </c>
      <c r="B45" s="3">
        <v>934</v>
      </c>
      <c r="C45" s="4" t="s">
        <v>12</v>
      </c>
      <c r="D45" s="4" t="s">
        <v>64</v>
      </c>
      <c r="E45" s="4" t="s">
        <v>111</v>
      </c>
      <c r="F45" s="4" t="s">
        <v>70</v>
      </c>
      <c r="G45" s="21">
        <v>0</v>
      </c>
      <c r="H45" s="21">
        <v>0</v>
      </c>
      <c r="I45" s="21">
        <f t="shared" ref="I45" si="47">G45+H45</f>
        <v>0</v>
      </c>
      <c r="J45" s="21">
        <v>0</v>
      </c>
      <c r="K45" s="21">
        <v>0</v>
      </c>
      <c r="L45" s="21">
        <f t="shared" ref="L45" si="48">J45+K45</f>
        <v>0</v>
      </c>
      <c r="M45" s="21">
        <v>0</v>
      </c>
      <c r="N45" s="21">
        <v>0</v>
      </c>
      <c r="O45" s="21">
        <f t="shared" ref="O45" si="49">M45+N45</f>
        <v>0</v>
      </c>
      <c r="Q45" s="42"/>
      <c r="U45" s="10"/>
    </row>
    <row r="46" spans="1:21" ht="48">
      <c r="A46" s="23" t="s">
        <v>68</v>
      </c>
      <c r="B46" s="3">
        <v>934</v>
      </c>
      <c r="C46" s="4" t="s">
        <v>12</v>
      </c>
      <c r="D46" s="4" t="s">
        <v>64</v>
      </c>
      <c r="E46" s="4" t="s">
        <v>94</v>
      </c>
      <c r="F46" s="4" t="s">
        <v>61</v>
      </c>
      <c r="G46" s="21">
        <v>0</v>
      </c>
      <c r="H46" s="21">
        <v>0</v>
      </c>
      <c r="I46" s="21">
        <f t="shared" si="39"/>
        <v>0</v>
      </c>
      <c r="J46" s="21">
        <v>100000</v>
      </c>
      <c r="K46" s="21">
        <v>0</v>
      </c>
      <c r="L46" s="21">
        <f t="shared" si="37"/>
        <v>100000</v>
      </c>
      <c r="M46" s="21">
        <v>100000</v>
      </c>
      <c r="N46" s="21">
        <v>0</v>
      </c>
      <c r="O46" s="21">
        <f t="shared" si="38"/>
        <v>100000</v>
      </c>
      <c r="Q46" s="42"/>
      <c r="R46" s="42"/>
    </row>
    <row r="47" spans="1:21" ht="48">
      <c r="A47" s="23" t="s">
        <v>68</v>
      </c>
      <c r="B47" s="3">
        <v>934</v>
      </c>
      <c r="C47" s="4" t="s">
        <v>12</v>
      </c>
      <c r="D47" s="4" t="s">
        <v>64</v>
      </c>
      <c r="E47" s="4" t="s">
        <v>93</v>
      </c>
      <c r="F47" s="4" t="s">
        <v>61</v>
      </c>
      <c r="G47" s="21">
        <v>1100000</v>
      </c>
      <c r="H47" s="21">
        <v>-11961.62</v>
      </c>
      <c r="I47" s="21">
        <f>G47+H47</f>
        <v>1088038.3799999999</v>
      </c>
      <c r="J47" s="21">
        <v>1100000</v>
      </c>
      <c r="K47" s="21">
        <v>0</v>
      </c>
      <c r="L47" s="21">
        <f>J47+K47</f>
        <v>1100000</v>
      </c>
      <c r="M47" s="21">
        <v>510000</v>
      </c>
      <c r="N47" s="21">
        <v>0</v>
      </c>
      <c r="O47" s="21">
        <f>M47+N47</f>
        <v>510000</v>
      </c>
      <c r="Q47" s="75"/>
      <c r="R47" s="42"/>
    </row>
    <row r="48" spans="1:21" ht="48">
      <c r="A48" s="23" t="s">
        <v>71</v>
      </c>
      <c r="B48" s="3">
        <v>934</v>
      </c>
      <c r="C48" s="4" t="s">
        <v>12</v>
      </c>
      <c r="D48" s="4" t="s">
        <v>64</v>
      </c>
      <c r="E48" s="4" t="s">
        <v>147</v>
      </c>
      <c r="F48" s="4" t="s">
        <v>70</v>
      </c>
      <c r="G48" s="21">
        <v>0</v>
      </c>
      <c r="H48" s="21">
        <v>0</v>
      </c>
      <c r="I48" s="21">
        <f t="shared" ref="I48" si="50">G48+H48</f>
        <v>0</v>
      </c>
      <c r="J48" s="21">
        <v>800000</v>
      </c>
      <c r="K48" s="21">
        <v>0</v>
      </c>
      <c r="L48" s="21">
        <f t="shared" ref="L48" si="51">J48+K48</f>
        <v>800000</v>
      </c>
      <c r="M48" s="21">
        <v>800000</v>
      </c>
      <c r="N48" s="21">
        <v>0</v>
      </c>
      <c r="O48" s="21">
        <f t="shared" ref="O48" si="52">M48+N48</f>
        <v>800000</v>
      </c>
    </row>
    <row r="49" spans="1:21" ht="25.5">
      <c r="A49" s="29" t="s">
        <v>20</v>
      </c>
      <c r="B49" s="8">
        <v>934</v>
      </c>
      <c r="C49" s="9" t="s">
        <v>12</v>
      </c>
      <c r="D49" s="9" t="s">
        <v>21</v>
      </c>
      <c r="E49" s="9"/>
      <c r="F49" s="8"/>
      <c r="G49" s="22">
        <f>G50</f>
        <v>443000</v>
      </c>
      <c r="H49" s="22">
        <f t="shared" ref="H49:O49" si="53">H50</f>
        <v>0</v>
      </c>
      <c r="I49" s="22">
        <f t="shared" si="53"/>
        <v>443000</v>
      </c>
      <c r="J49" s="22">
        <f t="shared" si="53"/>
        <v>460000</v>
      </c>
      <c r="K49" s="22">
        <f t="shared" si="53"/>
        <v>0</v>
      </c>
      <c r="L49" s="22">
        <f t="shared" si="53"/>
        <v>460000</v>
      </c>
      <c r="M49" s="22">
        <f t="shared" si="53"/>
        <v>460000</v>
      </c>
      <c r="N49" s="22">
        <f t="shared" si="53"/>
        <v>0</v>
      </c>
      <c r="O49" s="22">
        <f t="shared" si="53"/>
        <v>460000</v>
      </c>
    </row>
    <row r="50" spans="1:21" ht="48">
      <c r="A50" s="23" t="s">
        <v>68</v>
      </c>
      <c r="B50" s="3">
        <v>934</v>
      </c>
      <c r="C50" s="4" t="s">
        <v>12</v>
      </c>
      <c r="D50" s="4" t="s">
        <v>21</v>
      </c>
      <c r="E50" s="4" t="s">
        <v>86</v>
      </c>
      <c r="F50" s="3">
        <v>244</v>
      </c>
      <c r="G50" s="21">
        <v>443000</v>
      </c>
      <c r="H50" s="21">
        <v>0</v>
      </c>
      <c r="I50" s="21">
        <f>G50+H50</f>
        <v>443000</v>
      </c>
      <c r="J50" s="21">
        <v>460000</v>
      </c>
      <c r="K50" s="21">
        <v>0</v>
      </c>
      <c r="L50" s="21">
        <f>J50+K50</f>
        <v>460000</v>
      </c>
      <c r="M50" s="21">
        <v>460000</v>
      </c>
      <c r="N50" s="21">
        <v>0</v>
      </c>
      <c r="O50" s="21">
        <f>M50+N50</f>
        <v>460000</v>
      </c>
      <c r="Q50" s="69"/>
    </row>
    <row r="51" spans="1:21" ht="8.25" customHeight="1">
      <c r="A51" s="26"/>
      <c r="B51" s="3">
        <v>934</v>
      </c>
      <c r="C51" s="4"/>
      <c r="D51" s="4"/>
      <c r="E51" s="4"/>
      <c r="F51" s="3"/>
      <c r="G51" s="21"/>
      <c r="H51" s="21"/>
      <c r="I51" s="21"/>
      <c r="J51" s="21"/>
      <c r="K51" s="21"/>
      <c r="L51" s="21"/>
      <c r="M51" s="21"/>
      <c r="N51" s="21"/>
      <c r="O51" s="21"/>
    </row>
    <row r="52" spans="1:21" ht="23.25" customHeight="1">
      <c r="A52" s="29" t="s">
        <v>13</v>
      </c>
      <c r="B52" s="8">
        <v>934</v>
      </c>
      <c r="C52" s="9" t="s">
        <v>14</v>
      </c>
      <c r="D52" s="9"/>
      <c r="E52" s="9"/>
      <c r="F52" s="8"/>
      <c r="G52" s="22">
        <f t="shared" ref="G52:O52" si="54">G53+G62+G75</f>
        <v>131465439.88</v>
      </c>
      <c r="H52" s="22">
        <f t="shared" si="54"/>
        <v>39502092.080000006</v>
      </c>
      <c r="I52" s="22">
        <f t="shared" si="54"/>
        <v>170967531.95999998</v>
      </c>
      <c r="J52" s="22">
        <f t="shared" si="54"/>
        <v>25250000</v>
      </c>
      <c r="K52" s="22">
        <f t="shared" si="54"/>
        <v>0</v>
      </c>
      <c r="L52" s="22">
        <f t="shared" si="54"/>
        <v>25250000</v>
      </c>
      <c r="M52" s="22">
        <f t="shared" si="54"/>
        <v>23400000</v>
      </c>
      <c r="N52" s="22">
        <f t="shared" si="54"/>
        <v>0</v>
      </c>
      <c r="O52" s="22">
        <f t="shared" si="54"/>
        <v>23400000</v>
      </c>
    </row>
    <row r="53" spans="1:21">
      <c r="A53" s="29" t="s">
        <v>25</v>
      </c>
      <c r="B53" s="8">
        <v>934</v>
      </c>
      <c r="C53" s="9" t="s">
        <v>14</v>
      </c>
      <c r="D53" s="9" t="s">
        <v>10</v>
      </c>
      <c r="E53" s="9"/>
      <c r="F53" s="8"/>
      <c r="G53" s="22">
        <f>G54+G55+G56+G58+G59+Q60+G60+G57</f>
        <v>38337902.969999999</v>
      </c>
      <c r="H53" s="22">
        <f t="shared" ref="H53:O53" si="55">H54+H55+H56+H58+H59+R60+H60+H57</f>
        <v>0</v>
      </c>
      <c r="I53" s="22">
        <f t="shared" si="55"/>
        <v>38337902.969999999</v>
      </c>
      <c r="J53" s="22">
        <f t="shared" si="55"/>
        <v>4400000</v>
      </c>
      <c r="K53" s="22">
        <f t="shared" si="55"/>
        <v>0</v>
      </c>
      <c r="L53" s="22">
        <f t="shared" si="55"/>
        <v>4400000</v>
      </c>
      <c r="M53" s="22">
        <f t="shared" si="55"/>
        <v>4400000</v>
      </c>
      <c r="N53" s="22">
        <f t="shared" si="55"/>
        <v>0</v>
      </c>
      <c r="O53" s="22">
        <f t="shared" si="55"/>
        <v>4400000</v>
      </c>
    </row>
    <row r="54" spans="1:21" ht="53.25" customHeight="1">
      <c r="A54" s="23" t="s">
        <v>69</v>
      </c>
      <c r="B54" s="3">
        <v>934</v>
      </c>
      <c r="C54" s="4" t="s">
        <v>14</v>
      </c>
      <c r="D54" s="4" t="s">
        <v>10</v>
      </c>
      <c r="E54" s="4" t="s">
        <v>87</v>
      </c>
      <c r="F54" s="3">
        <v>243</v>
      </c>
      <c r="G54" s="21">
        <v>0</v>
      </c>
      <c r="H54" s="21">
        <v>0</v>
      </c>
      <c r="I54" s="21">
        <f t="shared" ref="I54" si="56">G54+H54</f>
        <v>0</v>
      </c>
      <c r="J54" s="21">
        <v>0</v>
      </c>
      <c r="K54" s="21">
        <v>0</v>
      </c>
      <c r="L54" s="21">
        <f t="shared" ref="L54:L56" si="57">J54+K54</f>
        <v>0</v>
      </c>
      <c r="M54" s="21">
        <v>0</v>
      </c>
      <c r="N54" s="21">
        <v>0</v>
      </c>
      <c r="O54" s="21">
        <f t="shared" ref="O54:O56" si="58">M54+N54</f>
        <v>0</v>
      </c>
    </row>
    <row r="55" spans="1:21" ht="51" customHeight="1">
      <c r="A55" s="23" t="s">
        <v>68</v>
      </c>
      <c r="B55" s="3">
        <v>934</v>
      </c>
      <c r="C55" s="4" t="s">
        <v>14</v>
      </c>
      <c r="D55" s="4" t="s">
        <v>10</v>
      </c>
      <c r="E55" s="4" t="s">
        <v>87</v>
      </c>
      <c r="F55" s="3">
        <v>244</v>
      </c>
      <c r="G55" s="21">
        <v>1500000</v>
      </c>
      <c r="H55" s="21">
        <v>0</v>
      </c>
      <c r="I55" s="21">
        <f t="shared" ref="I55" si="59">G55+H55</f>
        <v>1500000</v>
      </c>
      <c r="J55" s="21">
        <v>2000000</v>
      </c>
      <c r="K55" s="21">
        <v>0</v>
      </c>
      <c r="L55" s="21">
        <f t="shared" si="57"/>
        <v>2000000</v>
      </c>
      <c r="M55" s="21">
        <v>2000000</v>
      </c>
      <c r="N55" s="21">
        <v>0</v>
      </c>
      <c r="O55" s="21">
        <f t="shared" si="58"/>
        <v>2000000</v>
      </c>
      <c r="Q55" s="46"/>
    </row>
    <row r="56" spans="1:21" ht="64.5" customHeight="1">
      <c r="A56" s="23" t="s">
        <v>92</v>
      </c>
      <c r="B56" s="3">
        <v>934</v>
      </c>
      <c r="C56" s="4" t="s">
        <v>14</v>
      </c>
      <c r="D56" s="4" t="s">
        <v>10</v>
      </c>
      <c r="E56" s="4" t="s">
        <v>105</v>
      </c>
      <c r="F56" s="3">
        <v>412</v>
      </c>
      <c r="G56" s="21">
        <v>0</v>
      </c>
      <c r="H56" s="21">
        <v>0</v>
      </c>
      <c r="I56" s="21">
        <f t="shared" ref="I56" si="60">G56+H56</f>
        <v>0</v>
      </c>
      <c r="J56" s="21">
        <v>2400000</v>
      </c>
      <c r="K56" s="21">
        <v>0</v>
      </c>
      <c r="L56" s="21">
        <f t="shared" si="57"/>
        <v>2400000</v>
      </c>
      <c r="M56" s="21">
        <v>2400000</v>
      </c>
      <c r="N56" s="21">
        <v>0</v>
      </c>
      <c r="O56" s="21">
        <f t="shared" si="58"/>
        <v>2400000</v>
      </c>
      <c r="Q56" s="1"/>
    </row>
    <row r="57" spans="1:21" ht="64.5" customHeight="1">
      <c r="A57" s="23" t="s">
        <v>92</v>
      </c>
      <c r="B57" s="3">
        <v>934</v>
      </c>
      <c r="C57" s="4" t="s">
        <v>14</v>
      </c>
      <c r="D57" s="4" t="s">
        <v>10</v>
      </c>
      <c r="E57" s="4" t="s">
        <v>158</v>
      </c>
      <c r="F57" s="3">
        <v>412</v>
      </c>
      <c r="G57" s="21">
        <v>0</v>
      </c>
      <c r="H57" s="21">
        <v>0</v>
      </c>
      <c r="I57" s="21">
        <f t="shared" ref="I57" si="61">G57+H57</f>
        <v>0</v>
      </c>
      <c r="J57" s="21">
        <v>0</v>
      </c>
      <c r="K57" s="21">
        <v>0</v>
      </c>
      <c r="L57" s="21">
        <f t="shared" ref="L57" si="62">J57+K57</f>
        <v>0</v>
      </c>
      <c r="M57" s="21">
        <v>0</v>
      </c>
      <c r="N57" s="21">
        <v>0</v>
      </c>
      <c r="O57" s="21">
        <f t="shared" ref="O57" si="63">M57+N57</f>
        <v>0</v>
      </c>
      <c r="Q57" s="60"/>
    </row>
    <row r="58" spans="1:21" ht="66" customHeight="1">
      <c r="A58" s="23" t="s">
        <v>92</v>
      </c>
      <c r="B58" s="3">
        <v>934</v>
      </c>
      <c r="C58" s="4" t="s">
        <v>14</v>
      </c>
      <c r="D58" s="4" t="s">
        <v>10</v>
      </c>
      <c r="E58" s="4" t="s">
        <v>128</v>
      </c>
      <c r="F58" s="3">
        <v>412</v>
      </c>
      <c r="G58" s="21">
        <v>32385537</v>
      </c>
      <c r="H58" s="21">
        <v>0</v>
      </c>
      <c r="I58" s="21">
        <f t="shared" ref="I58" si="64">G58+H58</f>
        <v>32385537</v>
      </c>
      <c r="J58" s="21">
        <v>0</v>
      </c>
      <c r="K58" s="21">
        <v>0</v>
      </c>
      <c r="L58" s="21">
        <f t="shared" ref="L58" si="65">J58+K58</f>
        <v>0</v>
      </c>
      <c r="M58" s="21">
        <v>0</v>
      </c>
      <c r="N58" s="21">
        <v>0</v>
      </c>
      <c r="O58" s="21">
        <f t="shared" ref="O58" si="66">M58+N58</f>
        <v>0</v>
      </c>
      <c r="Q58" s="78"/>
      <c r="R58" s="46"/>
      <c r="S58" s="66"/>
      <c r="T58" s="40"/>
    </row>
    <row r="59" spans="1:21" ht="66" customHeight="1">
      <c r="A59" s="23" t="s">
        <v>92</v>
      </c>
      <c r="B59" s="3">
        <v>934</v>
      </c>
      <c r="C59" s="4" t="s">
        <v>14</v>
      </c>
      <c r="D59" s="4" t="s">
        <v>10</v>
      </c>
      <c r="E59" s="4" t="s">
        <v>129</v>
      </c>
      <c r="F59" s="3">
        <v>412</v>
      </c>
      <c r="G59" s="21">
        <v>1175372.05</v>
      </c>
      <c r="H59" s="21">
        <v>0</v>
      </c>
      <c r="I59" s="21">
        <f t="shared" ref="I59" si="67">G59+H59</f>
        <v>1175372.05</v>
      </c>
      <c r="J59" s="21">
        <v>0</v>
      </c>
      <c r="K59" s="21">
        <v>0</v>
      </c>
      <c r="L59" s="21">
        <f t="shared" ref="L59" si="68">J59+K59</f>
        <v>0</v>
      </c>
      <c r="M59" s="21">
        <v>0</v>
      </c>
      <c r="N59" s="21">
        <v>0</v>
      </c>
      <c r="O59" s="21">
        <f t="shared" ref="O59" si="69">M59+N59</f>
        <v>0</v>
      </c>
      <c r="P59" s="61"/>
      <c r="Q59" s="78"/>
      <c r="R59" s="46"/>
      <c r="S59" s="66"/>
      <c r="T59" s="62"/>
      <c r="U59" s="62"/>
    </row>
    <row r="60" spans="1:21" ht="67.5" customHeight="1">
      <c r="A60" s="23" t="s">
        <v>92</v>
      </c>
      <c r="B60" s="3">
        <v>934</v>
      </c>
      <c r="C60" s="4" t="s">
        <v>14</v>
      </c>
      <c r="D60" s="4" t="s">
        <v>10</v>
      </c>
      <c r="E60" s="4" t="s">
        <v>139</v>
      </c>
      <c r="F60" s="3">
        <v>412</v>
      </c>
      <c r="G60" s="21">
        <v>3276993.92</v>
      </c>
      <c r="H60" s="21">
        <v>0</v>
      </c>
      <c r="I60" s="21">
        <f t="shared" ref="I60" si="70">G60+H60</f>
        <v>3276993.92</v>
      </c>
      <c r="J60" s="21">
        <v>0</v>
      </c>
      <c r="K60" s="21">
        <v>0</v>
      </c>
      <c r="L60" s="21">
        <f t="shared" ref="L60" si="71">J60+K60</f>
        <v>0</v>
      </c>
      <c r="M60" s="21">
        <v>0</v>
      </c>
      <c r="N60" s="21">
        <v>0</v>
      </c>
      <c r="O60" s="21">
        <f t="shared" ref="O60" si="72">M60+N60</f>
        <v>0</v>
      </c>
      <c r="P60" s="59"/>
      <c r="Q60" s="57"/>
      <c r="R60" s="57"/>
      <c r="S60" s="57"/>
    </row>
    <row r="61" spans="1:21" ht="9" customHeight="1">
      <c r="A61" s="29"/>
      <c r="B61" s="8"/>
      <c r="C61" s="9"/>
      <c r="D61" s="9"/>
      <c r="E61" s="9"/>
      <c r="F61" s="8"/>
      <c r="G61" s="22"/>
      <c r="H61" s="22"/>
      <c r="I61" s="22"/>
      <c r="J61" s="22"/>
      <c r="K61" s="22"/>
      <c r="L61" s="22"/>
      <c r="M61" s="22"/>
      <c r="N61" s="22"/>
      <c r="O61" s="22"/>
      <c r="Q61" s="1"/>
    </row>
    <row r="62" spans="1:21">
      <c r="A62" s="29" t="s">
        <v>15</v>
      </c>
      <c r="B62" s="8">
        <v>934</v>
      </c>
      <c r="C62" s="9" t="s">
        <v>14</v>
      </c>
      <c r="D62" s="9" t="s">
        <v>11</v>
      </c>
      <c r="E62" s="9"/>
      <c r="F62" s="8"/>
      <c r="G62" s="22">
        <f>G63+G67+G71+G73+G65+G66+G64+G69+G70+G68+G72</f>
        <v>8556190</v>
      </c>
      <c r="H62" s="22">
        <f t="shared" ref="H62:O62" si="73">H63+H67+H71+H73+H65+H66+H64+H69+H70+H68+H72</f>
        <v>-1292944</v>
      </c>
      <c r="I62" s="22">
        <f t="shared" si="73"/>
        <v>7263245.9999999991</v>
      </c>
      <c r="J62" s="22">
        <f t="shared" si="73"/>
        <v>4200000</v>
      </c>
      <c r="K62" s="22">
        <f t="shared" si="73"/>
        <v>0</v>
      </c>
      <c r="L62" s="22">
        <f t="shared" si="73"/>
        <v>4200000</v>
      </c>
      <c r="M62" s="22">
        <f t="shared" si="73"/>
        <v>4200000</v>
      </c>
      <c r="N62" s="22">
        <f t="shared" si="73"/>
        <v>0</v>
      </c>
      <c r="O62" s="22">
        <f t="shared" si="73"/>
        <v>4200000</v>
      </c>
      <c r="Q62" s="1"/>
    </row>
    <row r="63" spans="1:21" ht="53.25" customHeight="1">
      <c r="A63" s="23" t="s">
        <v>68</v>
      </c>
      <c r="B63" s="3">
        <v>934</v>
      </c>
      <c r="C63" s="4" t="s">
        <v>14</v>
      </c>
      <c r="D63" s="4" t="s">
        <v>11</v>
      </c>
      <c r="E63" s="4" t="s">
        <v>106</v>
      </c>
      <c r="F63" s="4" t="s">
        <v>61</v>
      </c>
      <c r="G63" s="21">
        <v>97000</v>
      </c>
      <c r="H63" s="21">
        <v>0</v>
      </c>
      <c r="I63" s="21">
        <f t="shared" ref="I63:I65" si="74">G63+H63</f>
        <v>97000</v>
      </c>
      <c r="J63" s="21">
        <v>0</v>
      </c>
      <c r="K63" s="21">
        <v>0</v>
      </c>
      <c r="L63" s="21">
        <f t="shared" ref="L63:L69" si="75">J63+K63</f>
        <v>0</v>
      </c>
      <c r="M63" s="21">
        <v>0</v>
      </c>
      <c r="N63" s="21">
        <v>0</v>
      </c>
      <c r="O63" s="21">
        <f t="shared" ref="O63:O69" si="76">M63+N63</f>
        <v>0</v>
      </c>
      <c r="Q63" s="46"/>
    </row>
    <row r="64" spans="1:21" ht="54.75" customHeight="1">
      <c r="A64" s="23" t="s">
        <v>71</v>
      </c>
      <c r="B64" s="3">
        <v>934</v>
      </c>
      <c r="C64" s="4" t="s">
        <v>14</v>
      </c>
      <c r="D64" s="4" t="s">
        <v>11</v>
      </c>
      <c r="E64" s="4" t="s">
        <v>140</v>
      </c>
      <c r="F64" s="4" t="s">
        <v>70</v>
      </c>
      <c r="G64" s="21">
        <v>1710834.73</v>
      </c>
      <c r="H64" s="87">
        <v>-1638530.64</v>
      </c>
      <c r="I64" s="21">
        <f t="shared" si="74"/>
        <v>72304.090000000084</v>
      </c>
      <c r="J64" s="21">
        <v>1000000</v>
      </c>
      <c r="K64" s="21">
        <v>0</v>
      </c>
      <c r="L64" s="21">
        <f t="shared" si="75"/>
        <v>1000000</v>
      </c>
      <c r="M64" s="21">
        <v>1000000</v>
      </c>
      <c r="N64" s="21">
        <v>0</v>
      </c>
      <c r="O64" s="21">
        <f t="shared" si="76"/>
        <v>1000000</v>
      </c>
      <c r="Q64" s="68"/>
      <c r="R64" s="44"/>
      <c r="S64" s="88"/>
    </row>
    <row r="65" spans="1:20" ht="54.75" customHeight="1">
      <c r="A65" s="23" t="s">
        <v>71</v>
      </c>
      <c r="B65" s="3">
        <v>934</v>
      </c>
      <c r="C65" s="4" t="s">
        <v>14</v>
      </c>
      <c r="D65" s="4" t="s">
        <v>11</v>
      </c>
      <c r="E65" s="4" t="s">
        <v>119</v>
      </c>
      <c r="F65" s="4" t="s">
        <v>70</v>
      </c>
      <c r="G65" s="21">
        <v>0</v>
      </c>
      <c r="H65" s="21">
        <v>228000</v>
      </c>
      <c r="I65" s="21">
        <f t="shared" si="74"/>
        <v>228000</v>
      </c>
      <c r="J65" s="21">
        <v>0</v>
      </c>
      <c r="K65" s="21">
        <v>0</v>
      </c>
      <c r="L65" s="21">
        <f t="shared" si="75"/>
        <v>0</v>
      </c>
      <c r="M65" s="21">
        <v>0</v>
      </c>
      <c r="N65" s="21">
        <v>0</v>
      </c>
      <c r="O65" s="21">
        <f t="shared" si="76"/>
        <v>0</v>
      </c>
      <c r="Q65" s="65"/>
    </row>
    <row r="66" spans="1:20" ht="54.75" customHeight="1">
      <c r="A66" s="23" t="s">
        <v>71</v>
      </c>
      <c r="B66" s="3">
        <v>934</v>
      </c>
      <c r="C66" s="4" t="s">
        <v>14</v>
      </c>
      <c r="D66" s="4" t="s">
        <v>11</v>
      </c>
      <c r="E66" s="4" t="s">
        <v>120</v>
      </c>
      <c r="F66" s="4" t="s">
        <v>70</v>
      </c>
      <c r="G66" s="21">
        <v>0</v>
      </c>
      <c r="H66" s="21">
        <v>57000</v>
      </c>
      <c r="I66" s="21">
        <f t="shared" ref="I66" si="77">G66+H66</f>
        <v>57000</v>
      </c>
      <c r="J66" s="21">
        <v>0</v>
      </c>
      <c r="K66" s="21">
        <v>0</v>
      </c>
      <c r="L66" s="21">
        <f t="shared" ref="L66" si="78">J66+K66</f>
        <v>0</v>
      </c>
      <c r="M66" s="21">
        <v>0</v>
      </c>
      <c r="N66" s="21">
        <v>0</v>
      </c>
      <c r="O66" s="21">
        <f t="shared" ref="O66" si="79">M66+N66</f>
        <v>0</v>
      </c>
      <c r="Q66" s="65"/>
      <c r="R66" s="46"/>
      <c r="T66" s="47"/>
    </row>
    <row r="67" spans="1:20" ht="54" customHeight="1">
      <c r="A67" s="23" t="s">
        <v>71</v>
      </c>
      <c r="B67" s="3">
        <v>934</v>
      </c>
      <c r="C67" s="4" t="s">
        <v>14</v>
      </c>
      <c r="D67" s="4" t="s">
        <v>11</v>
      </c>
      <c r="E67" s="4" t="s">
        <v>141</v>
      </c>
      <c r="F67" s="4" t="s">
        <v>70</v>
      </c>
      <c r="G67" s="21">
        <v>0</v>
      </c>
      <c r="H67" s="21">
        <v>0</v>
      </c>
      <c r="I67" s="21">
        <f t="shared" ref="I67:I69" si="80">G67+H67</f>
        <v>0</v>
      </c>
      <c r="J67" s="21">
        <v>1000000</v>
      </c>
      <c r="K67" s="21">
        <v>0</v>
      </c>
      <c r="L67" s="21">
        <f t="shared" si="75"/>
        <v>1000000</v>
      </c>
      <c r="M67" s="21">
        <v>1000000</v>
      </c>
      <c r="N67" s="21">
        <v>0</v>
      </c>
      <c r="O67" s="21">
        <f t="shared" si="76"/>
        <v>1000000</v>
      </c>
      <c r="Q67" s="65"/>
    </row>
    <row r="68" spans="1:20" ht="54" customHeight="1">
      <c r="A68" s="23" t="s">
        <v>68</v>
      </c>
      <c r="B68" s="3">
        <v>934</v>
      </c>
      <c r="C68" s="4" t="s">
        <v>14</v>
      </c>
      <c r="D68" s="4" t="s">
        <v>11</v>
      </c>
      <c r="E68" s="4" t="s">
        <v>156</v>
      </c>
      <c r="F68" s="4" t="s">
        <v>61</v>
      </c>
      <c r="G68" s="21">
        <v>192165.27</v>
      </c>
      <c r="H68" s="21">
        <v>0</v>
      </c>
      <c r="I68" s="21">
        <f t="shared" ref="I68" si="81">G68+H68</f>
        <v>192165.27</v>
      </c>
      <c r="J68" s="21">
        <v>0</v>
      </c>
      <c r="K68" s="21">
        <v>0</v>
      </c>
      <c r="L68" s="21">
        <f t="shared" ref="L68" si="82">J68+K68</f>
        <v>0</v>
      </c>
      <c r="M68" s="21">
        <v>0</v>
      </c>
      <c r="N68" s="21">
        <v>0</v>
      </c>
      <c r="O68" s="21">
        <f t="shared" ref="O68" si="83">M68+N68</f>
        <v>0</v>
      </c>
      <c r="Q68" s="70"/>
    </row>
    <row r="69" spans="1:20" ht="54" customHeight="1">
      <c r="A69" s="23" t="s">
        <v>69</v>
      </c>
      <c r="B69" s="3">
        <v>934</v>
      </c>
      <c r="C69" s="4" t="s">
        <v>14</v>
      </c>
      <c r="D69" s="4" t="s">
        <v>11</v>
      </c>
      <c r="E69" s="4" t="s">
        <v>151</v>
      </c>
      <c r="F69" s="4" t="s">
        <v>95</v>
      </c>
      <c r="G69" s="21">
        <v>2904271.87</v>
      </c>
      <c r="H69" s="21">
        <v>0</v>
      </c>
      <c r="I69" s="21">
        <f t="shared" si="80"/>
        <v>2904271.87</v>
      </c>
      <c r="J69" s="21">
        <v>0</v>
      </c>
      <c r="K69" s="21">
        <v>0</v>
      </c>
      <c r="L69" s="21">
        <f t="shared" si="75"/>
        <v>0</v>
      </c>
      <c r="M69" s="21">
        <v>0</v>
      </c>
      <c r="N69" s="21">
        <v>0</v>
      </c>
      <c r="O69" s="21">
        <f t="shared" si="76"/>
        <v>0</v>
      </c>
      <c r="Q69" s="65"/>
    </row>
    <row r="70" spans="1:20" ht="54" customHeight="1">
      <c r="A70" s="23" t="s">
        <v>69</v>
      </c>
      <c r="B70" s="3">
        <v>934</v>
      </c>
      <c r="C70" s="4" t="s">
        <v>14</v>
      </c>
      <c r="D70" s="4" t="s">
        <v>11</v>
      </c>
      <c r="E70" s="4" t="s">
        <v>152</v>
      </c>
      <c r="F70" s="4" t="s">
        <v>95</v>
      </c>
      <c r="G70" s="21">
        <v>1451918.13</v>
      </c>
      <c r="H70" s="21">
        <v>0</v>
      </c>
      <c r="I70" s="21">
        <f t="shared" ref="I70" si="84">G70+H70</f>
        <v>1451918.13</v>
      </c>
      <c r="J70" s="21">
        <v>0</v>
      </c>
      <c r="K70" s="21">
        <v>0</v>
      </c>
      <c r="L70" s="21">
        <f t="shared" ref="L70" si="85">J70+K70</f>
        <v>0</v>
      </c>
      <c r="M70" s="21">
        <v>0</v>
      </c>
      <c r="N70" s="21">
        <v>0</v>
      </c>
      <c r="O70" s="21">
        <f t="shared" ref="O70" si="86">M70+N70</f>
        <v>0</v>
      </c>
      <c r="Q70" s="65"/>
    </row>
    <row r="71" spans="1:20" ht="54" customHeight="1">
      <c r="A71" s="23" t="s">
        <v>68</v>
      </c>
      <c r="B71" s="3">
        <v>934</v>
      </c>
      <c r="C71" s="4" t="s">
        <v>14</v>
      </c>
      <c r="D71" s="4" t="s">
        <v>11</v>
      </c>
      <c r="E71" s="4" t="s">
        <v>107</v>
      </c>
      <c r="F71" s="4" t="s">
        <v>61</v>
      </c>
      <c r="G71" s="21">
        <v>200000</v>
      </c>
      <c r="H71" s="21">
        <v>0</v>
      </c>
      <c r="I71" s="21">
        <f t="shared" ref="I71" si="87">G71+H71</f>
        <v>200000</v>
      </c>
      <c r="J71" s="21">
        <v>200000</v>
      </c>
      <c r="K71" s="21">
        <v>0</v>
      </c>
      <c r="L71" s="21">
        <f t="shared" ref="L71" si="88">J71+K71</f>
        <v>200000</v>
      </c>
      <c r="M71" s="21">
        <v>200000</v>
      </c>
      <c r="N71" s="21">
        <v>0</v>
      </c>
      <c r="O71" s="21">
        <f t="shared" ref="O71" si="89">M71+N71</f>
        <v>200000</v>
      </c>
      <c r="Q71" s="54"/>
      <c r="R71" s="54"/>
    </row>
    <row r="72" spans="1:20" ht="54" customHeight="1">
      <c r="A72" s="23" t="s">
        <v>68</v>
      </c>
      <c r="B72" s="3">
        <v>934</v>
      </c>
      <c r="C72" s="4" t="s">
        <v>14</v>
      </c>
      <c r="D72" s="4" t="s">
        <v>11</v>
      </c>
      <c r="E72" s="4" t="s">
        <v>184</v>
      </c>
      <c r="F72" s="4" t="s">
        <v>61</v>
      </c>
      <c r="G72" s="21">
        <v>0</v>
      </c>
      <c r="H72" s="21">
        <v>60586.64</v>
      </c>
      <c r="I72" s="21">
        <f t="shared" ref="I72" si="90">G72+H72</f>
        <v>60586.64</v>
      </c>
      <c r="J72" s="21">
        <v>0</v>
      </c>
      <c r="K72" s="21">
        <v>0</v>
      </c>
      <c r="L72" s="21">
        <f t="shared" ref="L72" si="91">J72+K72</f>
        <v>0</v>
      </c>
      <c r="M72" s="21">
        <v>0</v>
      </c>
      <c r="N72" s="21">
        <v>0</v>
      </c>
      <c r="O72" s="21">
        <f t="shared" ref="O72" si="92">M72+N72</f>
        <v>0</v>
      </c>
      <c r="Q72" s="54"/>
      <c r="R72" s="54"/>
    </row>
    <row r="73" spans="1:20" ht="76.5" customHeight="1">
      <c r="A73" s="23" t="s">
        <v>75</v>
      </c>
      <c r="B73" s="3">
        <v>934</v>
      </c>
      <c r="C73" s="4" t="s">
        <v>14</v>
      </c>
      <c r="D73" s="4" t="s">
        <v>11</v>
      </c>
      <c r="E73" s="4" t="s">
        <v>113</v>
      </c>
      <c r="F73" s="4" t="s">
        <v>97</v>
      </c>
      <c r="G73" s="21">
        <v>2000000</v>
      </c>
      <c r="H73" s="21">
        <v>0</v>
      </c>
      <c r="I73" s="21">
        <f t="shared" ref="I73" si="93">G73+H73</f>
        <v>2000000</v>
      </c>
      <c r="J73" s="21">
        <v>2000000</v>
      </c>
      <c r="K73" s="21">
        <v>0</v>
      </c>
      <c r="L73" s="21">
        <f t="shared" ref="L73" si="94">J73+K73</f>
        <v>2000000</v>
      </c>
      <c r="M73" s="21">
        <v>2000000</v>
      </c>
      <c r="N73" s="21">
        <v>0</v>
      </c>
      <c r="O73" s="21">
        <f t="shared" ref="O73" si="95">M73+N73</f>
        <v>2000000</v>
      </c>
      <c r="Q73" s="40"/>
      <c r="R73" s="56"/>
    </row>
    <row r="74" spans="1:20">
      <c r="A74" s="26"/>
      <c r="B74" s="3"/>
      <c r="C74" s="4"/>
      <c r="D74" s="4"/>
      <c r="E74" s="4"/>
      <c r="F74" s="4"/>
      <c r="G74" s="21"/>
      <c r="H74" s="21"/>
      <c r="I74" s="21"/>
      <c r="J74" s="21"/>
      <c r="K74" s="21"/>
      <c r="L74" s="21"/>
      <c r="M74" s="21"/>
      <c r="N74" s="21"/>
      <c r="O74" s="21"/>
    </row>
    <row r="75" spans="1:20">
      <c r="A75" s="29" t="s">
        <v>26</v>
      </c>
      <c r="B75" s="8">
        <v>934</v>
      </c>
      <c r="C75" s="9" t="s">
        <v>14</v>
      </c>
      <c r="D75" s="9" t="s">
        <v>23</v>
      </c>
      <c r="E75" s="9"/>
      <c r="F75" s="9"/>
      <c r="G75" s="22">
        <f>G76+G77+G82+G84+G85+G88+G90+G92+G96+G99+G91+G86+G100+G101+G89+G93+G87+G78+G79+G97+G98+G80+G83+G81+G102+G103+G104+G105+G106+G107+G94+G95</f>
        <v>84571346.909999996</v>
      </c>
      <c r="H75" s="22">
        <f t="shared" ref="H75:O75" si="96">H76+H77+H82+H84+H85+H88+H90+H92+H96+H99+H91+H86+H100+H101+H89+H93+H87+H78+H79+H97+H98+H80+H83+H81+H102+H103+H104+H105+H106+H107+H94+H95</f>
        <v>40795036.080000006</v>
      </c>
      <c r="I75" s="22">
        <f t="shared" si="96"/>
        <v>125366382.98999999</v>
      </c>
      <c r="J75" s="22">
        <f t="shared" si="96"/>
        <v>16650000</v>
      </c>
      <c r="K75" s="22">
        <f t="shared" si="96"/>
        <v>0</v>
      </c>
      <c r="L75" s="22">
        <f t="shared" si="96"/>
        <v>16650000</v>
      </c>
      <c r="M75" s="22">
        <f t="shared" si="96"/>
        <v>14800000</v>
      </c>
      <c r="N75" s="22">
        <f t="shared" si="96"/>
        <v>0</v>
      </c>
      <c r="O75" s="22">
        <f t="shared" si="96"/>
        <v>14800000</v>
      </c>
    </row>
    <row r="76" spans="1:20" ht="57.75" customHeight="1">
      <c r="A76" s="23" t="s">
        <v>68</v>
      </c>
      <c r="B76" s="3">
        <v>934</v>
      </c>
      <c r="C76" s="4" t="s">
        <v>14</v>
      </c>
      <c r="D76" s="4" t="s">
        <v>23</v>
      </c>
      <c r="E76" s="4" t="s">
        <v>114</v>
      </c>
      <c r="F76" s="4" t="s">
        <v>61</v>
      </c>
      <c r="G76" s="21">
        <v>1579376.71</v>
      </c>
      <c r="H76" s="21">
        <v>266506.12</v>
      </c>
      <c r="I76" s="21">
        <f t="shared" ref="I76" si="97">G76+H76</f>
        <v>1845882.83</v>
      </c>
      <c r="J76" s="21">
        <v>0</v>
      </c>
      <c r="K76" s="21">
        <v>0</v>
      </c>
      <c r="L76" s="21">
        <f t="shared" ref="L76" si="98">J76+K76</f>
        <v>0</v>
      </c>
      <c r="M76" s="21">
        <v>0</v>
      </c>
      <c r="N76" s="21">
        <v>0</v>
      </c>
      <c r="O76" s="21">
        <f t="shared" ref="O76" si="99">M76+N76</f>
        <v>0</v>
      </c>
      <c r="Q76" s="40"/>
      <c r="R76" s="44"/>
    </row>
    <row r="77" spans="1:20" ht="48">
      <c r="A77" s="23" t="s">
        <v>68</v>
      </c>
      <c r="B77" s="3">
        <v>934</v>
      </c>
      <c r="C77" s="4" t="s">
        <v>14</v>
      </c>
      <c r="D77" s="4" t="s">
        <v>23</v>
      </c>
      <c r="E77" s="4" t="s">
        <v>114</v>
      </c>
      <c r="F77" s="4" t="s">
        <v>61</v>
      </c>
      <c r="G77" s="21">
        <v>394844.42</v>
      </c>
      <c r="H77" s="21">
        <v>66626.539999999994</v>
      </c>
      <c r="I77" s="21">
        <f t="shared" ref="I77:I78" si="100">G77+H77</f>
        <v>461470.95999999996</v>
      </c>
      <c r="J77" s="21">
        <v>0</v>
      </c>
      <c r="K77" s="21">
        <v>0</v>
      </c>
      <c r="L77" s="21">
        <f t="shared" ref="L77:L78" si="101">J77+K77</f>
        <v>0</v>
      </c>
      <c r="M77" s="21">
        <v>0</v>
      </c>
      <c r="N77" s="21">
        <v>0</v>
      </c>
      <c r="O77" s="21">
        <f t="shared" ref="O77:O78" si="102">M77+N77</f>
        <v>0</v>
      </c>
      <c r="R77" s="44"/>
    </row>
    <row r="78" spans="1:20" ht="72">
      <c r="A78" s="23" t="s">
        <v>75</v>
      </c>
      <c r="B78" s="3">
        <v>934</v>
      </c>
      <c r="C78" s="4" t="s">
        <v>14</v>
      </c>
      <c r="D78" s="4" t="s">
        <v>23</v>
      </c>
      <c r="E78" s="4" t="s">
        <v>114</v>
      </c>
      <c r="F78" s="4" t="s">
        <v>97</v>
      </c>
      <c r="G78" s="21">
        <v>405142.29</v>
      </c>
      <c r="H78" s="21">
        <v>101650.88</v>
      </c>
      <c r="I78" s="21">
        <f t="shared" si="100"/>
        <v>506793.17</v>
      </c>
      <c r="J78" s="21">
        <v>0</v>
      </c>
      <c r="K78" s="21">
        <v>0</v>
      </c>
      <c r="L78" s="21">
        <f t="shared" si="101"/>
        <v>0</v>
      </c>
      <c r="M78" s="21">
        <v>0</v>
      </c>
      <c r="N78" s="21">
        <v>0</v>
      </c>
      <c r="O78" s="21">
        <f t="shared" si="102"/>
        <v>0</v>
      </c>
      <c r="R78" s="44"/>
    </row>
    <row r="79" spans="1:20" ht="72">
      <c r="A79" s="23" t="s">
        <v>75</v>
      </c>
      <c r="B79" s="3">
        <v>934</v>
      </c>
      <c r="C79" s="4" t="s">
        <v>14</v>
      </c>
      <c r="D79" s="4" t="s">
        <v>23</v>
      </c>
      <c r="E79" s="4" t="s">
        <v>114</v>
      </c>
      <c r="F79" s="4" t="s">
        <v>97</v>
      </c>
      <c r="G79" s="21">
        <v>101285.58</v>
      </c>
      <c r="H79" s="21">
        <v>25412.71</v>
      </c>
      <c r="I79" s="21">
        <f t="shared" ref="I79" si="103">G79+H79</f>
        <v>126698.29000000001</v>
      </c>
      <c r="J79" s="21">
        <v>0</v>
      </c>
      <c r="K79" s="21">
        <v>0</v>
      </c>
      <c r="L79" s="21">
        <f t="shared" ref="L79" si="104">J79+K79</f>
        <v>0</v>
      </c>
      <c r="M79" s="21">
        <v>0</v>
      </c>
      <c r="N79" s="21">
        <v>0</v>
      </c>
      <c r="O79" s="21">
        <f t="shared" ref="O79" si="105">M79+N79</f>
        <v>0</v>
      </c>
      <c r="R79" s="44"/>
    </row>
    <row r="80" spans="1:20" ht="48">
      <c r="A80" s="23" t="s">
        <v>68</v>
      </c>
      <c r="B80" s="3">
        <v>934</v>
      </c>
      <c r="C80" s="4" t="s">
        <v>14</v>
      </c>
      <c r="D80" s="4" t="s">
        <v>23</v>
      </c>
      <c r="E80" s="4" t="s">
        <v>157</v>
      </c>
      <c r="F80" s="4" t="s">
        <v>61</v>
      </c>
      <c r="G80" s="21">
        <v>3450000</v>
      </c>
      <c r="H80" s="21">
        <v>0</v>
      </c>
      <c r="I80" s="21">
        <f t="shared" ref="I80" si="106">G80+H80</f>
        <v>3450000</v>
      </c>
      <c r="J80" s="21">
        <v>0</v>
      </c>
      <c r="K80" s="21">
        <v>0</v>
      </c>
      <c r="L80" s="21">
        <f t="shared" ref="L80" si="107">J80+K80</f>
        <v>0</v>
      </c>
      <c r="M80" s="21">
        <v>0</v>
      </c>
      <c r="N80" s="21">
        <v>0</v>
      </c>
      <c r="O80" s="21">
        <f t="shared" ref="O80" si="108">M80+N80</f>
        <v>0</v>
      </c>
    </row>
    <row r="81" spans="1:22" ht="48">
      <c r="A81" s="23" t="s">
        <v>71</v>
      </c>
      <c r="B81" s="3">
        <v>934</v>
      </c>
      <c r="C81" s="4" t="s">
        <v>14</v>
      </c>
      <c r="D81" s="4" t="s">
        <v>23</v>
      </c>
      <c r="E81" s="4" t="s">
        <v>157</v>
      </c>
      <c r="F81" s="4" t="s">
        <v>70</v>
      </c>
      <c r="G81" s="21">
        <v>53050000</v>
      </c>
      <c r="H81" s="21">
        <v>0</v>
      </c>
      <c r="I81" s="21">
        <f t="shared" ref="I81" si="109">G81+H81</f>
        <v>53050000</v>
      </c>
      <c r="J81" s="21">
        <v>0</v>
      </c>
      <c r="K81" s="21">
        <v>0</v>
      </c>
      <c r="L81" s="21">
        <f t="shared" ref="L81" si="110">J81+K81</f>
        <v>0</v>
      </c>
      <c r="M81" s="21">
        <v>0</v>
      </c>
      <c r="N81" s="21">
        <v>0</v>
      </c>
      <c r="O81" s="21">
        <f t="shared" ref="O81" si="111">M81+N81</f>
        <v>0</v>
      </c>
    </row>
    <row r="82" spans="1:22" ht="19.5" customHeight="1">
      <c r="A82" s="23" t="s">
        <v>137</v>
      </c>
      <c r="B82" s="3">
        <v>934</v>
      </c>
      <c r="C82" s="4" t="s">
        <v>14</v>
      </c>
      <c r="D82" s="4" t="s">
        <v>23</v>
      </c>
      <c r="E82" s="4" t="s">
        <v>88</v>
      </c>
      <c r="F82" s="4" t="s">
        <v>146</v>
      </c>
      <c r="G82" s="21">
        <v>4997300</v>
      </c>
      <c r="H82" s="21">
        <v>-1500000</v>
      </c>
      <c r="I82" s="21">
        <f t="shared" ref="I82:I99" si="112">G82+H82</f>
        <v>3497300</v>
      </c>
      <c r="J82" s="21">
        <v>5100000</v>
      </c>
      <c r="K82" s="21">
        <v>0</v>
      </c>
      <c r="L82" s="21">
        <f t="shared" ref="L82:L100" si="113">J82+K82</f>
        <v>5100000</v>
      </c>
      <c r="M82" s="21">
        <v>5200000</v>
      </c>
      <c r="N82" s="21">
        <v>0</v>
      </c>
      <c r="O82" s="21">
        <f t="shared" ref="O82:O100" si="114">M82+N82</f>
        <v>5200000</v>
      </c>
      <c r="Q82" s="76"/>
      <c r="R82" s="41"/>
      <c r="V82" s="40"/>
    </row>
    <row r="83" spans="1:22" ht="49.5" customHeight="1">
      <c r="A83" s="23" t="s">
        <v>68</v>
      </c>
      <c r="B83" s="3">
        <v>934</v>
      </c>
      <c r="C83" s="4" t="s">
        <v>14</v>
      </c>
      <c r="D83" s="4" t="s">
        <v>23</v>
      </c>
      <c r="E83" s="4" t="s">
        <v>88</v>
      </c>
      <c r="F83" s="4" t="s">
        <v>61</v>
      </c>
      <c r="G83" s="21">
        <v>2700</v>
      </c>
      <c r="H83" s="21">
        <v>0</v>
      </c>
      <c r="I83" s="21">
        <f t="shared" ref="I83" si="115">G83+H83</f>
        <v>2700</v>
      </c>
      <c r="J83" s="21">
        <v>0</v>
      </c>
      <c r="K83" s="21">
        <v>0</v>
      </c>
      <c r="L83" s="21">
        <f t="shared" ref="L83" si="116">J83+K83</f>
        <v>0</v>
      </c>
      <c r="M83" s="21">
        <v>0</v>
      </c>
      <c r="N83" s="21">
        <v>0</v>
      </c>
      <c r="O83" s="21">
        <f t="shared" ref="O83" si="117">M83+N83</f>
        <v>0</v>
      </c>
      <c r="Q83" s="76"/>
      <c r="R83" s="41"/>
      <c r="V83" s="40"/>
    </row>
    <row r="84" spans="1:22" ht="48">
      <c r="A84" s="23" t="s">
        <v>68</v>
      </c>
      <c r="B84" s="3">
        <v>934</v>
      </c>
      <c r="C84" s="4" t="s">
        <v>14</v>
      </c>
      <c r="D84" s="4" t="s">
        <v>23</v>
      </c>
      <c r="E84" s="4" t="s">
        <v>89</v>
      </c>
      <c r="F84" s="4" t="s">
        <v>61</v>
      </c>
      <c r="G84" s="21">
        <v>1775057</v>
      </c>
      <c r="H84" s="21">
        <v>0</v>
      </c>
      <c r="I84" s="21">
        <f t="shared" ref="I84" si="118">G84+H84</f>
        <v>1775057</v>
      </c>
      <c r="J84" s="21">
        <v>1000000</v>
      </c>
      <c r="K84" s="21">
        <v>0</v>
      </c>
      <c r="L84" s="21">
        <f t="shared" si="113"/>
        <v>1000000</v>
      </c>
      <c r="M84" s="21">
        <v>1000000</v>
      </c>
      <c r="N84" s="21">
        <v>0</v>
      </c>
      <c r="O84" s="21">
        <f t="shared" si="114"/>
        <v>1000000</v>
      </c>
      <c r="Q84" s="67"/>
      <c r="R84" s="67"/>
      <c r="S84" s="67"/>
      <c r="T84" s="10"/>
    </row>
    <row r="85" spans="1:22" ht="48">
      <c r="A85" s="23" t="s">
        <v>68</v>
      </c>
      <c r="B85" s="3">
        <v>934</v>
      </c>
      <c r="C85" s="4" t="s">
        <v>14</v>
      </c>
      <c r="D85" s="4" t="s">
        <v>23</v>
      </c>
      <c r="E85" s="4" t="s">
        <v>90</v>
      </c>
      <c r="F85" s="4" t="s">
        <v>61</v>
      </c>
      <c r="G85" s="21">
        <v>174336</v>
      </c>
      <c r="H85" s="21">
        <v>0</v>
      </c>
      <c r="I85" s="21">
        <f t="shared" ref="I85:I89" si="119">G85+H85</f>
        <v>174336</v>
      </c>
      <c r="J85" s="21">
        <v>300000</v>
      </c>
      <c r="K85" s="21">
        <v>0</v>
      </c>
      <c r="L85" s="21">
        <f t="shared" si="113"/>
        <v>300000</v>
      </c>
      <c r="M85" s="21">
        <v>300000</v>
      </c>
      <c r="N85" s="21">
        <v>0</v>
      </c>
      <c r="O85" s="21">
        <f t="shared" si="114"/>
        <v>300000</v>
      </c>
      <c r="Q85" s="67"/>
      <c r="R85" s="44"/>
      <c r="T85" s="10"/>
    </row>
    <row r="86" spans="1:22" ht="48">
      <c r="A86" s="23" t="s">
        <v>68</v>
      </c>
      <c r="B86" s="3">
        <v>934</v>
      </c>
      <c r="C86" s="4" t="s">
        <v>14</v>
      </c>
      <c r="D86" s="4" t="s">
        <v>23</v>
      </c>
      <c r="E86" s="4" t="s">
        <v>148</v>
      </c>
      <c r="F86" s="4" t="s">
        <v>61</v>
      </c>
      <c r="G86" s="21">
        <v>3000000</v>
      </c>
      <c r="H86" s="21">
        <v>1500000</v>
      </c>
      <c r="I86" s="21">
        <f t="shared" si="119"/>
        <v>4500000</v>
      </c>
      <c r="J86" s="21">
        <v>3000000</v>
      </c>
      <c r="K86" s="21">
        <v>0</v>
      </c>
      <c r="L86" s="21">
        <f t="shared" si="113"/>
        <v>3000000</v>
      </c>
      <c r="M86" s="21">
        <v>3000000</v>
      </c>
      <c r="N86" s="21">
        <v>0</v>
      </c>
      <c r="O86" s="21">
        <f t="shared" si="114"/>
        <v>3000000</v>
      </c>
      <c r="Q86" s="66"/>
    </row>
    <row r="87" spans="1:22" ht="48">
      <c r="A87" s="23" t="s">
        <v>68</v>
      </c>
      <c r="B87" s="3">
        <v>934</v>
      </c>
      <c r="C87" s="4" t="s">
        <v>14</v>
      </c>
      <c r="D87" s="4" t="s">
        <v>23</v>
      </c>
      <c r="E87" s="4" t="s">
        <v>159</v>
      </c>
      <c r="F87" s="4" t="s">
        <v>61</v>
      </c>
      <c r="G87" s="21">
        <v>0</v>
      </c>
      <c r="H87" s="21">
        <v>0</v>
      </c>
      <c r="I87" s="21">
        <f t="shared" ref="I87" si="120">G87+H87</f>
        <v>0</v>
      </c>
      <c r="J87" s="21">
        <v>0</v>
      </c>
      <c r="K87" s="21">
        <v>0</v>
      </c>
      <c r="L87" s="21">
        <f t="shared" ref="L87" si="121">J87+K87</f>
        <v>0</v>
      </c>
      <c r="M87" s="21">
        <v>0</v>
      </c>
      <c r="N87" s="21">
        <v>0</v>
      </c>
      <c r="O87" s="21">
        <f t="shared" ref="O87" si="122">M87+N87</f>
        <v>0</v>
      </c>
      <c r="Q87" s="66"/>
    </row>
    <row r="88" spans="1:22" ht="48">
      <c r="A88" s="23" t="s">
        <v>68</v>
      </c>
      <c r="B88" s="3">
        <v>934</v>
      </c>
      <c r="C88" s="4" t="s">
        <v>14</v>
      </c>
      <c r="D88" s="4" t="s">
        <v>23</v>
      </c>
      <c r="E88" s="4" t="s">
        <v>98</v>
      </c>
      <c r="F88" s="4" t="s">
        <v>61</v>
      </c>
      <c r="G88" s="21">
        <v>350000</v>
      </c>
      <c r="H88" s="21">
        <v>95000</v>
      </c>
      <c r="I88" s="21">
        <f t="shared" si="119"/>
        <v>445000</v>
      </c>
      <c r="J88" s="21">
        <v>350000</v>
      </c>
      <c r="K88" s="21">
        <v>0</v>
      </c>
      <c r="L88" s="21">
        <f t="shared" si="113"/>
        <v>350000</v>
      </c>
      <c r="M88" s="21">
        <v>400000</v>
      </c>
      <c r="N88" s="21">
        <v>0</v>
      </c>
      <c r="O88" s="21">
        <f t="shared" si="114"/>
        <v>400000</v>
      </c>
      <c r="Q88" s="40"/>
    </row>
    <row r="89" spans="1:22" ht="48">
      <c r="A89" s="83" t="s">
        <v>68</v>
      </c>
      <c r="B89" s="84">
        <v>934</v>
      </c>
      <c r="C89" s="85" t="s">
        <v>14</v>
      </c>
      <c r="D89" s="85" t="s">
        <v>23</v>
      </c>
      <c r="E89" s="85" t="s">
        <v>191</v>
      </c>
      <c r="F89" s="85" t="s">
        <v>61</v>
      </c>
      <c r="G89" s="21">
        <v>0</v>
      </c>
      <c r="H89" s="21">
        <v>1085100</v>
      </c>
      <c r="I89" s="21">
        <f t="shared" si="119"/>
        <v>1085100</v>
      </c>
      <c r="J89" s="21">
        <v>0</v>
      </c>
      <c r="K89" s="21">
        <v>0</v>
      </c>
      <c r="L89" s="21">
        <f t="shared" si="113"/>
        <v>0</v>
      </c>
      <c r="M89" s="21">
        <v>0</v>
      </c>
      <c r="N89" s="21">
        <v>0</v>
      </c>
      <c r="O89" s="21">
        <f t="shared" si="114"/>
        <v>0</v>
      </c>
      <c r="Q89" s="40"/>
    </row>
    <row r="90" spans="1:22" ht="48">
      <c r="A90" s="23" t="s">
        <v>68</v>
      </c>
      <c r="B90" s="3">
        <v>934</v>
      </c>
      <c r="C90" s="4" t="s">
        <v>14</v>
      </c>
      <c r="D90" s="4" t="s">
        <v>23</v>
      </c>
      <c r="E90" s="4" t="s">
        <v>103</v>
      </c>
      <c r="F90" s="4" t="s">
        <v>61</v>
      </c>
      <c r="G90" s="21">
        <v>0</v>
      </c>
      <c r="H90" s="21">
        <v>0</v>
      </c>
      <c r="I90" s="21">
        <f t="shared" si="112"/>
        <v>0</v>
      </c>
      <c r="J90" s="21">
        <v>0</v>
      </c>
      <c r="K90" s="21">
        <v>0</v>
      </c>
      <c r="L90" s="21">
        <f t="shared" ref="L90" si="123">J90+K90</f>
        <v>0</v>
      </c>
      <c r="M90" s="21">
        <v>0</v>
      </c>
      <c r="N90" s="21">
        <v>0</v>
      </c>
      <c r="O90" s="21">
        <f t="shared" ref="O90" si="124">M90+N90</f>
        <v>0</v>
      </c>
    </row>
    <row r="91" spans="1:22" ht="48">
      <c r="A91" s="23" t="s">
        <v>68</v>
      </c>
      <c r="B91" s="3">
        <v>934</v>
      </c>
      <c r="C91" s="4" t="s">
        <v>14</v>
      </c>
      <c r="D91" s="4" t="s">
        <v>23</v>
      </c>
      <c r="E91" s="4" t="s">
        <v>145</v>
      </c>
      <c r="F91" s="4" t="s">
        <v>61</v>
      </c>
      <c r="G91" s="21">
        <v>0</v>
      </c>
      <c r="H91" s="21">
        <v>0</v>
      </c>
      <c r="I91" s="21">
        <f t="shared" ref="I91" si="125">G91+H91</f>
        <v>0</v>
      </c>
      <c r="J91" s="21">
        <v>0</v>
      </c>
      <c r="K91" s="21">
        <v>0</v>
      </c>
      <c r="L91" s="21">
        <f t="shared" ref="L91" si="126">J91+K91</f>
        <v>0</v>
      </c>
      <c r="M91" s="21">
        <v>0</v>
      </c>
      <c r="N91" s="21">
        <v>0</v>
      </c>
      <c r="O91" s="21">
        <f t="shared" ref="O91" si="127">M91+N91</f>
        <v>0</v>
      </c>
    </row>
    <row r="92" spans="1:22" ht="48">
      <c r="A92" s="23" t="s">
        <v>68</v>
      </c>
      <c r="B92" s="3">
        <v>934</v>
      </c>
      <c r="C92" s="4" t="s">
        <v>14</v>
      </c>
      <c r="D92" s="4" t="s">
        <v>23</v>
      </c>
      <c r="E92" s="4" t="s">
        <v>99</v>
      </c>
      <c r="F92" s="4" t="s">
        <v>61</v>
      </c>
      <c r="G92" s="21">
        <v>3777909</v>
      </c>
      <c r="H92" s="77">
        <v>107960.75</v>
      </c>
      <c r="I92" s="21">
        <f t="shared" ref="I92:I93" si="128">G92+H92</f>
        <v>3885869.75</v>
      </c>
      <c r="J92" s="21">
        <v>4400000</v>
      </c>
      <c r="K92" s="21">
        <v>0</v>
      </c>
      <c r="L92" s="21">
        <f t="shared" si="113"/>
        <v>4400000</v>
      </c>
      <c r="M92" s="21">
        <v>4400000</v>
      </c>
      <c r="N92" s="21">
        <v>0</v>
      </c>
      <c r="O92" s="21">
        <f t="shared" si="114"/>
        <v>4400000</v>
      </c>
      <c r="Q92" s="66"/>
      <c r="R92" s="44"/>
      <c r="T92" s="10"/>
    </row>
    <row r="93" spans="1:22" ht="48">
      <c r="A93" s="23" t="s">
        <v>69</v>
      </c>
      <c r="B93" s="3">
        <v>934</v>
      </c>
      <c r="C93" s="4" t="s">
        <v>14</v>
      </c>
      <c r="D93" s="4" t="s">
        <v>23</v>
      </c>
      <c r="E93" s="4" t="s">
        <v>99</v>
      </c>
      <c r="F93" s="4" t="s">
        <v>95</v>
      </c>
      <c r="G93" s="21">
        <v>200000</v>
      </c>
      <c r="H93" s="21">
        <v>-200000</v>
      </c>
      <c r="I93" s="21">
        <f t="shared" si="128"/>
        <v>0</v>
      </c>
      <c r="J93" s="21">
        <v>0</v>
      </c>
      <c r="K93" s="21">
        <v>0</v>
      </c>
      <c r="L93" s="21">
        <f t="shared" si="113"/>
        <v>0</v>
      </c>
      <c r="M93" s="21">
        <v>0</v>
      </c>
      <c r="N93" s="21">
        <v>0</v>
      </c>
      <c r="O93" s="21">
        <f t="shared" si="114"/>
        <v>0</v>
      </c>
      <c r="Q93" s="10"/>
    </row>
    <row r="94" spans="1:22" ht="48">
      <c r="A94" s="83" t="s">
        <v>68</v>
      </c>
      <c r="B94" s="84">
        <v>934</v>
      </c>
      <c r="C94" s="85" t="s">
        <v>14</v>
      </c>
      <c r="D94" s="85" t="s">
        <v>23</v>
      </c>
      <c r="E94" s="85" t="s">
        <v>188</v>
      </c>
      <c r="F94" s="85" t="s">
        <v>61</v>
      </c>
      <c r="G94" s="21">
        <v>0</v>
      </c>
      <c r="H94" s="77">
        <v>419383.1</v>
      </c>
      <c r="I94" s="21">
        <f t="shared" ref="I94" si="129">G94+H94</f>
        <v>419383.1</v>
      </c>
      <c r="J94" s="21">
        <v>0</v>
      </c>
      <c r="K94" s="21">
        <v>0</v>
      </c>
      <c r="L94" s="21">
        <f t="shared" ref="L94" si="130">J94+K94</f>
        <v>0</v>
      </c>
      <c r="M94" s="21">
        <v>0</v>
      </c>
      <c r="N94" s="21">
        <v>0</v>
      </c>
      <c r="O94" s="21">
        <f t="shared" ref="O94" si="131">M94+N94</f>
        <v>0</v>
      </c>
    </row>
    <row r="95" spans="1:22" ht="48">
      <c r="A95" s="83" t="s">
        <v>68</v>
      </c>
      <c r="B95" s="84">
        <v>934</v>
      </c>
      <c r="C95" s="85" t="s">
        <v>14</v>
      </c>
      <c r="D95" s="85" t="s">
        <v>23</v>
      </c>
      <c r="E95" s="85" t="s">
        <v>189</v>
      </c>
      <c r="F95" s="85" t="s">
        <v>61</v>
      </c>
      <c r="G95" s="21">
        <v>0</v>
      </c>
      <c r="H95" s="77">
        <v>1589222</v>
      </c>
      <c r="I95" s="21">
        <f t="shared" ref="I95" si="132">G95+H95</f>
        <v>1589222</v>
      </c>
      <c r="J95" s="21">
        <v>0</v>
      </c>
      <c r="K95" s="21">
        <v>0</v>
      </c>
      <c r="L95" s="21">
        <f t="shared" ref="L95" si="133">J95+K95</f>
        <v>0</v>
      </c>
      <c r="M95" s="21">
        <v>0</v>
      </c>
      <c r="N95" s="21">
        <v>0</v>
      </c>
      <c r="O95" s="21">
        <f t="shared" ref="O95" si="134">M95+N95</f>
        <v>0</v>
      </c>
    </row>
    <row r="96" spans="1:22" ht="48">
      <c r="A96" s="23" t="s">
        <v>68</v>
      </c>
      <c r="B96" s="3">
        <v>934</v>
      </c>
      <c r="C96" s="4" t="s">
        <v>14</v>
      </c>
      <c r="D96" s="4" t="s">
        <v>23</v>
      </c>
      <c r="E96" s="4" t="s">
        <v>142</v>
      </c>
      <c r="F96" s="4" t="s">
        <v>61</v>
      </c>
      <c r="G96" s="21">
        <v>500000</v>
      </c>
      <c r="H96" s="21">
        <v>0</v>
      </c>
      <c r="I96" s="21">
        <f t="shared" ref="I96" si="135">G96+H96</f>
        <v>500000</v>
      </c>
      <c r="J96" s="21">
        <v>500000</v>
      </c>
      <c r="K96" s="21">
        <v>0</v>
      </c>
      <c r="L96" s="21">
        <f t="shared" ref="L96" si="136">J96+K96</f>
        <v>500000</v>
      </c>
      <c r="M96" s="21">
        <v>500000</v>
      </c>
      <c r="N96" s="21">
        <v>0</v>
      </c>
      <c r="O96" s="21">
        <f t="shared" ref="O96" si="137">M96+N96</f>
        <v>500000</v>
      </c>
      <c r="Q96" s="56"/>
    </row>
    <row r="97" spans="1:20" ht="48">
      <c r="A97" s="23" t="s">
        <v>68</v>
      </c>
      <c r="B97" s="3">
        <v>934</v>
      </c>
      <c r="C97" s="4" t="s">
        <v>14</v>
      </c>
      <c r="D97" s="4" t="s">
        <v>23</v>
      </c>
      <c r="E97" s="4" t="s">
        <v>164</v>
      </c>
      <c r="F97" s="4" t="s">
        <v>61</v>
      </c>
      <c r="G97" s="21">
        <v>1000000</v>
      </c>
      <c r="H97" s="21">
        <v>0</v>
      </c>
      <c r="I97" s="21">
        <f t="shared" ref="I97" si="138">G97+H97</f>
        <v>1000000</v>
      </c>
      <c r="J97" s="21">
        <v>0</v>
      </c>
      <c r="K97" s="21">
        <v>0</v>
      </c>
      <c r="L97" s="21">
        <f t="shared" ref="L97" si="139">J97+K97</f>
        <v>0</v>
      </c>
      <c r="M97" s="21">
        <v>0</v>
      </c>
      <c r="N97" s="21">
        <v>0</v>
      </c>
      <c r="O97" s="21">
        <f t="shared" ref="O97" si="140">M97+N97</f>
        <v>0</v>
      </c>
      <c r="Q97" s="56"/>
    </row>
    <row r="98" spans="1:20" ht="48">
      <c r="A98" s="23" t="s">
        <v>68</v>
      </c>
      <c r="B98" s="3">
        <v>934</v>
      </c>
      <c r="C98" s="4" t="s">
        <v>14</v>
      </c>
      <c r="D98" s="4" t="s">
        <v>23</v>
      </c>
      <c r="E98" s="4" t="s">
        <v>165</v>
      </c>
      <c r="F98" s="4" t="s">
        <v>61</v>
      </c>
      <c r="G98" s="21">
        <v>1000000</v>
      </c>
      <c r="H98" s="21">
        <v>0</v>
      </c>
      <c r="I98" s="21">
        <f t="shared" ref="I98" si="141">G98+H98</f>
        <v>1000000</v>
      </c>
      <c r="J98" s="21">
        <v>0</v>
      </c>
      <c r="K98" s="21">
        <v>0</v>
      </c>
      <c r="L98" s="21">
        <f t="shared" ref="L98" si="142">J98+K98</f>
        <v>0</v>
      </c>
      <c r="M98" s="21">
        <v>0</v>
      </c>
      <c r="N98" s="21">
        <v>0</v>
      </c>
      <c r="O98" s="21">
        <f t="shared" ref="O98" si="143">M98+N98</f>
        <v>0</v>
      </c>
      <c r="Q98" s="56"/>
    </row>
    <row r="99" spans="1:20" ht="49.5" customHeight="1">
      <c r="A99" s="23" t="s">
        <v>71</v>
      </c>
      <c r="B99" s="3">
        <v>934</v>
      </c>
      <c r="C99" s="4" t="s">
        <v>14</v>
      </c>
      <c r="D99" s="4" t="s">
        <v>23</v>
      </c>
      <c r="E99" s="4" t="s">
        <v>100</v>
      </c>
      <c r="F99" s="4" t="s">
        <v>70</v>
      </c>
      <c r="G99" s="21">
        <v>1219017.3700000001</v>
      </c>
      <c r="H99" s="21">
        <v>-95000</v>
      </c>
      <c r="I99" s="21">
        <f t="shared" si="112"/>
        <v>1124017.3700000001</v>
      </c>
      <c r="J99" s="21">
        <v>2000000</v>
      </c>
      <c r="K99" s="21">
        <v>0</v>
      </c>
      <c r="L99" s="21">
        <f t="shared" si="113"/>
        <v>2000000</v>
      </c>
      <c r="M99" s="21">
        <v>0</v>
      </c>
      <c r="N99" s="21">
        <v>0</v>
      </c>
      <c r="O99" s="21">
        <f t="shared" si="114"/>
        <v>0</v>
      </c>
      <c r="Q99" s="67"/>
      <c r="R99" s="10"/>
      <c r="S99" s="10"/>
      <c r="T99" s="69"/>
    </row>
    <row r="100" spans="1:20" ht="54" customHeight="1">
      <c r="A100" s="23" t="s">
        <v>68</v>
      </c>
      <c r="B100" s="3">
        <v>934</v>
      </c>
      <c r="C100" s="4" t="s">
        <v>14</v>
      </c>
      <c r="D100" s="4" t="s">
        <v>23</v>
      </c>
      <c r="E100" s="4" t="s">
        <v>153</v>
      </c>
      <c r="F100" s="4" t="s">
        <v>61</v>
      </c>
      <c r="G100" s="21">
        <v>1053295.74</v>
      </c>
      <c r="H100" s="21">
        <v>7100000</v>
      </c>
      <c r="I100" s="21">
        <f t="shared" ref="I100" si="144">G100+H100</f>
        <v>8153295.7400000002</v>
      </c>
      <c r="J100" s="21">
        <v>0</v>
      </c>
      <c r="K100" s="21">
        <v>0</v>
      </c>
      <c r="L100" s="21">
        <f t="shared" si="113"/>
        <v>0</v>
      </c>
      <c r="M100" s="21">
        <v>0</v>
      </c>
      <c r="N100" s="21">
        <v>0</v>
      </c>
      <c r="O100" s="21">
        <f t="shared" si="114"/>
        <v>0</v>
      </c>
    </row>
    <row r="101" spans="1:20" ht="54" customHeight="1">
      <c r="A101" s="23" t="s">
        <v>68</v>
      </c>
      <c r="B101" s="3">
        <v>934</v>
      </c>
      <c r="C101" s="4" t="s">
        <v>14</v>
      </c>
      <c r="D101" s="4" t="s">
        <v>23</v>
      </c>
      <c r="E101" s="4" t="s">
        <v>154</v>
      </c>
      <c r="F101" s="4" t="s">
        <v>61</v>
      </c>
      <c r="G101" s="21">
        <v>6541082.7999999998</v>
      </c>
      <c r="H101" s="21">
        <v>-6541082.7999999998</v>
      </c>
      <c r="I101" s="21">
        <f t="shared" ref="I101" si="145">G101+H101</f>
        <v>0</v>
      </c>
      <c r="J101" s="21">
        <v>0</v>
      </c>
      <c r="K101" s="21">
        <v>0</v>
      </c>
      <c r="L101" s="21">
        <f t="shared" ref="L101" si="146">J101+K101</f>
        <v>0</v>
      </c>
      <c r="M101" s="21">
        <v>0</v>
      </c>
      <c r="N101" s="21">
        <v>0</v>
      </c>
      <c r="O101" s="21">
        <f t="shared" ref="O101" si="147">M101+N101</f>
        <v>0</v>
      </c>
    </row>
    <row r="102" spans="1:20" ht="50.25" customHeight="1">
      <c r="A102" s="23" t="s">
        <v>68</v>
      </c>
      <c r="B102" s="3">
        <v>934</v>
      </c>
      <c r="C102" s="4" t="s">
        <v>14</v>
      </c>
      <c r="D102" s="4" t="s">
        <v>23</v>
      </c>
      <c r="E102" s="4" t="s">
        <v>179</v>
      </c>
      <c r="F102" s="4" t="s">
        <v>61</v>
      </c>
      <c r="G102" s="21">
        <v>0</v>
      </c>
      <c r="H102" s="21">
        <v>6574256.7800000003</v>
      </c>
      <c r="I102" s="21">
        <f t="shared" ref="I102" si="148">G102+H102</f>
        <v>6574256.7800000003</v>
      </c>
      <c r="J102" s="21">
        <v>0</v>
      </c>
      <c r="K102" s="21">
        <v>0</v>
      </c>
      <c r="L102" s="21">
        <f t="shared" ref="L102" si="149">J102+K102</f>
        <v>0</v>
      </c>
      <c r="M102" s="21">
        <v>0</v>
      </c>
      <c r="N102" s="21">
        <v>0</v>
      </c>
      <c r="O102" s="21">
        <f t="shared" ref="O102" si="150">M102+N102</f>
        <v>0</v>
      </c>
      <c r="Q102" s="42"/>
      <c r="R102" s="44"/>
      <c r="S102" s="44"/>
      <c r="T102" s="44"/>
    </row>
    <row r="103" spans="1:20" ht="50.25" customHeight="1">
      <c r="A103" s="23" t="s">
        <v>68</v>
      </c>
      <c r="B103" s="3">
        <v>934</v>
      </c>
      <c r="C103" s="4" t="s">
        <v>14</v>
      </c>
      <c r="D103" s="4" t="s">
        <v>23</v>
      </c>
      <c r="E103" s="4" t="s">
        <v>180</v>
      </c>
      <c r="F103" s="4" t="s">
        <v>61</v>
      </c>
      <c r="G103" s="21">
        <v>0</v>
      </c>
      <c r="H103" s="21">
        <v>1798392</v>
      </c>
      <c r="I103" s="21">
        <f t="shared" ref="I103" si="151">G103+H103</f>
        <v>1798392</v>
      </c>
      <c r="J103" s="21">
        <v>0</v>
      </c>
      <c r="K103" s="21">
        <v>0</v>
      </c>
      <c r="L103" s="21">
        <f t="shared" ref="L103" si="152">J103+K103</f>
        <v>0</v>
      </c>
      <c r="M103" s="21">
        <v>0</v>
      </c>
      <c r="N103" s="21">
        <v>0</v>
      </c>
      <c r="O103" s="21">
        <f t="shared" ref="O103" si="153">M103+N103</f>
        <v>0</v>
      </c>
      <c r="P103" s="44"/>
      <c r="Q103" s="43"/>
    </row>
    <row r="104" spans="1:20" ht="50.25" customHeight="1">
      <c r="A104" s="23" t="s">
        <v>68</v>
      </c>
      <c r="B104" s="3">
        <v>934</v>
      </c>
      <c r="C104" s="4" t="s">
        <v>14</v>
      </c>
      <c r="D104" s="4" t="s">
        <v>23</v>
      </c>
      <c r="E104" s="4" t="s">
        <v>181</v>
      </c>
      <c r="F104" s="4" t="s">
        <v>61</v>
      </c>
      <c r="G104" s="21">
        <v>0</v>
      </c>
      <c r="H104" s="21">
        <v>14400000</v>
      </c>
      <c r="I104" s="21">
        <f t="shared" ref="I104" si="154">G104+H104</f>
        <v>14400000</v>
      </c>
      <c r="J104" s="21">
        <v>0</v>
      </c>
      <c r="K104" s="21">
        <v>0</v>
      </c>
      <c r="L104" s="21">
        <f t="shared" ref="L104" si="155">J104+K104</f>
        <v>0</v>
      </c>
      <c r="M104" s="21">
        <v>0</v>
      </c>
      <c r="N104" s="21">
        <v>0</v>
      </c>
      <c r="O104" s="21">
        <f t="shared" ref="O104" si="156">M104+N104</f>
        <v>0</v>
      </c>
      <c r="P104" s="44"/>
      <c r="Q104" s="43"/>
    </row>
    <row r="105" spans="1:20" ht="51" customHeight="1">
      <c r="A105" s="23" t="s">
        <v>69</v>
      </c>
      <c r="B105" s="3">
        <v>934</v>
      </c>
      <c r="C105" s="4" t="s">
        <v>14</v>
      </c>
      <c r="D105" s="4" t="s">
        <v>23</v>
      </c>
      <c r="E105" s="4" t="s">
        <v>182</v>
      </c>
      <c r="F105" s="4" t="s">
        <v>95</v>
      </c>
      <c r="G105" s="21">
        <v>0</v>
      </c>
      <c r="H105" s="21">
        <v>6701608</v>
      </c>
      <c r="I105" s="21">
        <f t="shared" ref="I105:I106" si="157">G105+H105</f>
        <v>6701608</v>
      </c>
      <c r="J105" s="21">
        <v>0</v>
      </c>
      <c r="K105" s="21">
        <v>0</v>
      </c>
      <c r="L105" s="21">
        <f t="shared" ref="L105:L106" si="158">J105+K105</f>
        <v>0</v>
      </c>
      <c r="M105" s="21">
        <v>0</v>
      </c>
      <c r="N105" s="21">
        <v>0</v>
      </c>
      <c r="O105" s="21">
        <f t="shared" ref="O105:O106" si="159">M105+N105</f>
        <v>0</v>
      </c>
      <c r="P105" s="44"/>
      <c r="Q105" s="43"/>
    </row>
    <row r="106" spans="1:20" ht="48.75" customHeight="1">
      <c r="A106" s="23" t="s">
        <v>68</v>
      </c>
      <c r="B106" s="3">
        <v>934</v>
      </c>
      <c r="C106" s="4" t="s">
        <v>14</v>
      </c>
      <c r="D106" s="4" t="s">
        <v>23</v>
      </c>
      <c r="E106" s="4" t="s">
        <v>183</v>
      </c>
      <c r="F106" s="4" t="s">
        <v>61</v>
      </c>
      <c r="G106" s="21">
        <v>0</v>
      </c>
      <c r="H106" s="21">
        <v>6300000</v>
      </c>
      <c r="I106" s="21">
        <f t="shared" si="157"/>
        <v>6300000</v>
      </c>
      <c r="J106" s="21">
        <v>0</v>
      </c>
      <c r="K106" s="21">
        <v>0</v>
      </c>
      <c r="L106" s="21">
        <f t="shared" si="158"/>
        <v>0</v>
      </c>
      <c r="M106" s="21">
        <v>0</v>
      </c>
      <c r="N106" s="21">
        <v>0</v>
      </c>
      <c r="O106" s="21">
        <f t="shared" si="159"/>
        <v>0</v>
      </c>
    </row>
    <row r="107" spans="1:20" ht="49.5" customHeight="1">
      <c r="A107" s="23" t="s">
        <v>71</v>
      </c>
      <c r="B107" s="3">
        <v>934</v>
      </c>
      <c r="C107" s="4" t="s">
        <v>14</v>
      </c>
      <c r="D107" s="4" t="s">
        <v>23</v>
      </c>
      <c r="E107" s="4" t="s">
        <v>183</v>
      </c>
      <c r="F107" s="4" t="s">
        <v>70</v>
      </c>
      <c r="G107" s="21">
        <v>0</v>
      </c>
      <c r="H107" s="21">
        <v>1000000</v>
      </c>
      <c r="I107" s="21">
        <f t="shared" ref="I107" si="160">G107+H107</f>
        <v>1000000</v>
      </c>
      <c r="J107" s="21">
        <v>0</v>
      </c>
      <c r="K107" s="21">
        <v>0</v>
      </c>
      <c r="L107" s="21">
        <f t="shared" ref="L107" si="161">J107+K107</f>
        <v>0</v>
      </c>
      <c r="M107" s="21">
        <v>0</v>
      </c>
      <c r="N107" s="21">
        <v>0</v>
      </c>
      <c r="O107" s="21">
        <f t="shared" ref="O107" si="162">M107+N107</f>
        <v>0</v>
      </c>
      <c r="Q107" s="44"/>
      <c r="R107" s="44"/>
    </row>
    <row r="108" spans="1:20" ht="9.75" customHeight="1">
      <c r="A108" s="26"/>
      <c r="B108" s="3"/>
      <c r="C108" s="4"/>
      <c r="D108" s="4"/>
      <c r="E108" s="4"/>
      <c r="F108" s="4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20">
      <c r="A109" s="29" t="s">
        <v>72</v>
      </c>
      <c r="B109" s="8">
        <v>934</v>
      </c>
      <c r="C109" s="9" t="s">
        <v>22</v>
      </c>
      <c r="D109" s="9"/>
      <c r="E109" s="9"/>
      <c r="F109" s="9"/>
      <c r="G109" s="22">
        <f>G110</f>
        <v>210000</v>
      </c>
      <c r="H109" s="22">
        <f>H110</f>
        <v>0</v>
      </c>
      <c r="I109" s="22">
        <f t="shared" ref="G109:I110" si="163">I110</f>
        <v>210000</v>
      </c>
      <c r="J109" s="22">
        <f>J110</f>
        <v>210000</v>
      </c>
      <c r="K109" s="22">
        <f>K110</f>
        <v>0</v>
      </c>
      <c r="L109" s="22">
        <f t="shared" ref="J109:L110" si="164">L110</f>
        <v>210000</v>
      </c>
      <c r="M109" s="22">
        <f>M110</f>
        <v>210000</v>
      </c>
      <c r="N109" s="22">
        <f>N110</f>
        <v>0</v>
      </c>
      <c r="O109" s="22">
        <f t="shared" ref="M109:O110" si="165">O110</f>
        <v>210000</v>
      </c>
    </row>
    <row r="110" spans="1:20">
      <c r="A110" s="29" t="s">
        <v>27</v>
      </c>
      <c r="B110" s="8">
        <v>934</v>
      </c>
      <c r="C110" s="9" t="s">
        <v>22</v>
      </c>
      <c r="D110" s="9" t="s">
        <v>10</v>
      </c>
      <c r="E110" s="9"/>
      <c r="F110" s="9"/>
      <c r="G110" s="22">
        <f t="shared" si="163"/>
        <v>210000</v>
      </c>
      <c r="H110" s="22">
        <f>H111</f>
        <v>0</v>
      </c>
      <c r="I110" s="22">
        <f t="shared" si="163"/>
        <v>210000</v>
      </c>
      <c r="J110" s="22">
        <f t="shared" si="164"/>
        <v>210000</v>
      </c>
      <c r="K110" s="22">
        <f>K111</f>
        <v>0</v>
      </c>
      <c r="L110" s="22">
        <f t="shared" si="164"/>
        <v>210000</v>
      </c>
      <c r="M110" s="22">
        <f t="shared" si="165"/>
        <v>210000</v>
      </c>
      <c r="N110" s="22">
        <f>N111</f>
        <v>0</v>
      </c>
      <c r="O110" s="22">
        <f t="shared" si="165"/>
        <v>210000</v>
      </c>
    </row>
    <row r="111" spans="1:20" ht="48">
      <c r="A111" s="23" t="s">
        <v>68</v>
      </c>
      <c r="B111" s="3">
        <v>934</v>
      </c>
      <c r="C111" s="4" t="s">
        <v>22</v>
      </c>
      <c r="D111" s="4" t="s">
        <v>10</v>
      </c>
      <c r="E111" s="4" t="s">
        <v>115</v>
      </c>
      <c r="F111" s="4" t="s">
        <v>61</v>
      </c>
      <c r="G111" s="21">
        <v>210000</v>
      </c>
      <c r="H111" s="21">
        <v>0</v>
      </c>
      <c r="I111" s="21">
        <f>G111+H111</f>
        <v>210000</v>
      </c>
      <c r="J111" s="21">
        <v>210000</v>
      </c>
      <c r="K111" s="21">
        <v>0</v>
      </c>
      <c r="L111" s="21">
        <f>J111+K111</f>
        <v>210000</v>
      </c>
      <c r="M111" s="21">
        <v>210000</v>
      </c>
      <c r="N111" s="21">
        <v>0</v>
      </c>
      <c r="O111" s="21">
        <f>M111+N111</f>
        <v>210000</v>
      </c>
      <c r="Q111" s="55"/>
    </row>
    <row r="112" spans="1:20" ht="6.75" customHeight="1">
      <c r="A112" s="26"/>
      <c r="B112" s="3"/>
      <c r="C112" s="4"/>
      <c r="D112" s="4"/>
      <c r="E112" s="4"/>
      <c r="F112" s="4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ht="25.5" customHeight="1">
      <c r="A113" s="29" t="s">
        <v>28</v>
      </c>
      <c r="B113" s="8">
        <v>934</v>
      </c>
      <c r="C113" s="9" t="s">
        <v>47</v>
      </c>
      <c r="D113" s="9"/>
      <c r="E113" s="9"/>
      <c r="F113" s="9"/>
      <c r="G113" s="22">
        <f t="shared" ref="G113:O114" si="166">G114</f>
        <v>165000</v>
      </c>
      <c r="H113" s="22">
        <f t="shared" si="166"/>
        <v>0</v>
      </c>
      <c r="I113" s="22">
        <f t="shared" si="166"/>
        <v>165000</v>
      </c>
      <c r="J113" s="22">
        <f t="shared" si="166"/>
        <v>165000</v>
      </c>
      <c r="K113" s="22">
        <f t="shared" si="166"/>
        <v>0</v>
      </c>
      <c r="L113" s="22">
        <f t="shared" si="166"/>
        <v>165000</v>
      </c>
      <c r="M113" s="22">
        <f t="shared" si="166"/>
        <v>165000</v>
      </c>
      <c r="N113" s="22">
        <f t="shared" si="166"/>
        <v>0</v>
      </c>
      <c r="O113" s="22">
        <f t="shared" si="166"/>
        <v>165000</v>
      </c>
    </row>
    <row r="114" spans="1:15">
      <c r="A114" s="29" t="s">
        <v>62</v>
      </c>
      <c r="B114" s="8">
        <v>934</v>
      </c>
      <c r="C114" s="9" t="s">
        <v>47</v>
      </c>
      <c r="D114" s="9" t="s">
        <v>10</v>
      </c>
      <c r="E114" s="9"/>
      <c r="F114" s="9"/>
      <c r="G114" s="22">
        <f t="shared" si="166"/>
        <v>165000</v>
      </c>
      <c r="H114" s="22">
        <f t="shared" si="166"/>
        <v>0</v>
      </c>
      <c r="I114" s="22">
        <f t="shared" si="166"/>
        <v>165000</v>
      </c>
      <c r="J114" s="22">
        <f t="shared" si="166"/>
        <v>165000</v>
      </c>
      <c r="K114" s="22">
        <f t="shared" si="166"/>
        <v>0</v>
      </c>
      <c r="L114" s="22">
        <f t="shared" si="166"/>
        <v>165000</v>
      </c>
      <c r="M114" s="22">
        <f t="shared" si="166"/>
        <v>165000</v>
      </c>
      <c r="N114" s="22">
        <f t="shared" si="166"/>
        <v>0</v>
      </c>
      <c r="O114" s="22">
        <f t="shared" si="166"/>
        <v>165000</v>
      </c>
    </row>
    <row r="115" spans="1:15" ht="48">
      <c r="A115" s="23" t="s">
        <v>68</v>
      </c>
      <c r="B115" s="3">
        <v>934</v>
      </c>
      <c r="C115" s="4" t="s">
        <v>47</v>
      </c>
      <c r="D115" s="4" t="s">
        <v>10</v>
      </c>
      <c r="E115" s="4" t="s">
        <v>116</v>
      </c>
      <c r="F115" s="4" t="s">
        <v>61</v>
      </c>
      <c r="G115" s="21">
        <v>165000</v>
      </c>
      <c r="H115" s="21">
        <v>0</v>
      </c>
      <c r="I115" s="21">
        <f>G115+H115</f>
        <v>165000</v>
      </c>
      <c r="J115" s="21">
        <v>165000</v>
      </c>
      <c r="K115" s="21">
        <v>0</v>
      </c>
      <c r="L115" s="21">
        <f>J115+K115</f>
        <v>165000</v>
      </c>
      <c r="M115" s="21">
        <v>165000</v>
      </c>
      <c r="N115" s="21">
        <v>0</v>
      </c>
      <c r="O115" s="21">
        <f>M115+N115</f>
        <v>165000</v>
      </c>
    </row>
    <row r="116" spans="1:15">
      <c r="A116" s="13"/>
      <c r="B116" s="14"/>
      <c r="C116" s="15"/>
      <c r="D116" s="15"/>
      <c r="E116" s="15"/>
      <c r="F116" s="15"/>
      <c r="G116" s="11"/>
      <c r="H116" s="11"/>
      <c r="I116" s="11"/>
    </row>
    <row r="117" spans="1:15" ht="15.75">
      <c r="A117" s="89"/>
      <c r="B117" s="90"/>
      <c r="C117" s="90"/>
      <c r="D117" s="90"/>
      <c r="E117" s="90"/>
      <c r="F117" s="90"/>
      <c r="G117" s="90"/>
      <c r="H117" s="90"/>
      <c r="I117" s="90"/>
    </row>
    <row r="118" spans="1:15">
      <c r="A118" s="13"/>
      <c r="B118" s="14"/>
      <c r="C118" s="15"/>
      <c r="D118" s="15"/>
      <c r="E118" s="15"/>
      <c r="F118" s="15"/>
      <c r="G118" s="11"/>
      <c r="H118" s="11"/>
      <c r="I118" s="11"/>
    </row>
    <row r="119" spans="1:15">
      <c r="A119" s="13"/>
      <c r="B119" s="14"/>
      <c r="C119" s="15"/>
      <c r="D119" s="15"/>
      <c r="E119" s="15"/>
      <c r="F119" s="15"/>
      <c r="G119" s="11"/>
      <c r="H119" s="11"/>
      <c r="I119" s="11"/>
    </row>
    <row r="120" spans="1:15">
      <c r="A120" s="13"/>
      <c r="B120" s="5"/>
      <c r="C120" s="5"/>
      <c r="D120" s="5"/>
      <c r="E120" s="5"/>
      <c r="F120" s="6"/>
      <c r="G120" s="2"/>
      <c r="H120" s="2"/>
      <c r="I120" s="2"/>
    </row>
    <row r="121" spans="1:15">
      <c r="B121" s="1"/>
      <c r="C121" s="1"/>
      <c r="D121" s="1"/>
      <c r="E121" s="1"/>
      <c r="F121" s="7"/>
    </row>
    <row r="122" spans="1:15">
      <c r="B122" s="1"/>
      <c r="C122" s="1"/>
      <c r="D122" s="1"/>
      <c r="E122" s="1"/>
      <c r="F122" s="7"/>
    </row>
    <row r="123" spans="1:15">
      <c r="B123" s="1"/>
      <c r="C123" s="1"/>
      <c r="D123" s="1"/>
      <c r="E123" s="1"/>
      <c r="F123" s="1"/>
    </row>
    <row r="124" spans="1:15">
      <c r="B124" s="1"/>
      <c r="C124" s="1"/>
      <c r="D124" s="1"/>
      <c r="E124" s="1"/>
      <c r="F124" s="1"/>
    </row>
    <row r="125" spans="1:15">
      <c r="B125" s="1"/>
      <c r="C125" s="1"/>
      <c r="D125" s="1"/>
      <c r="E125" s="1"/>
      <c r="F125" s="1"/>
    </row>
    <row r="126" spans="1:15">
      <c r="B126" s="1"/>
      <c r="C126" s="1"/>
      <c r="D126" s="1"/>
      <c r="E126" s="1"/>
      <c r="F126" s="1"/>
    </row>
    <row r="127" spans="1:15">
      <c r="B127" s="1"/>
      <c r="C127" s="1"/>
      <c r="D127" s="1"/>
      <c r="E127" s="1"/>
      <c r="F127" s="1"/>
    </row>
    <row r="128" spans="1:15">
      <c r="B128" s="1"/>
      <c r="C128" s="1"/>
      <c r="D128" s="1"/>
      <c r="E128" s="1"/>
      <c r="F128" s="1"/>
    </row>
  </sheetData>
  <mergeCells count="5">
    <mergeCell ref="A117:I117"/>
    <mergeCell ref="G1:O1"/>
    <mergeCell ref="G2:O2"/>
    <mergeCell ref="A3:O3"/>
    <mergeCell ref="A4:O4"/>
  </mergeCells>
  <phoneticPr fontId="0" type="noConversion"/>
  <pageMargins left="0.59055118110236227" right="0.39370078740157483" top="0.98425196850393704" bottom="0.98425196850393704" header="0.51181102362204722" footer="0.51181102362204722"/>
  <pageSetup paperSize="9" scale="80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workbookViewId="0">
      <selection activeCell="S21" sqref="S21"/>
    </sheetView>
  </sheetViews>
  <sheetFormatPr defaultRowHeight="12.75"/>
  <cols>
    <col min="1" max="1" width="7.140625" customWidth="1"/>
    <col min="2" max="2" width="7.7109375" customWidth="1"/>
    <col min="4" max="4" width="6.28515625" customWidth="1"/>
    <col min="6" max="6" width="10.42578125" customWidth="1"/>
    <col min="7" max="7" width="16.140625" customWidth="1"/>
    <col min="8" max="8" width="16" customWidth="1"/>
    <col min="9" max="9" width="14.5703125" customWidth="1"/>
  </cols>
  <sheetData>
    <row r="1" spans="1:13" ht="15.75">
      <c r="A1" s="2"/>
      <c r="B1" s="2"/>
      <c r="C1" s="2"/>
      <c r="D1" s="2"/>
      <c r="E1" s="30"/>
      <c r="F1" s="109" t="s">
        <v>40</v>
      </c>
      <c r="G1" s="109"/>
      <c r="H1" s="109"/>
      <c r="I1" s="109"/>
    </row>
    <row r="2" spans="1:13" ht="15.75">
      <c r="A2" s="2"/>
      <c r="B2" s="2"/>
      <c r="C2" s="2"/>
      <c r="D2" s="2"/>
      <c r="E2" s="109" t="s">
        <v>43</v>
      </c>
      <c r="F2" s="109"/>
      <c r="G2" s="109"/>
      <c r="H2" s="109"/>
      <c r="I2" s="109"/>
    </row>
    <row r="3" spans="1:13">
      <c r="A3" s="2"/>
      <c r="B3" s="2"/>
      <c r="C3" s="2"/>
      <c r="D3" s="2"/>
      <c r="E3" s="2"/>
      <c r="F3" s="2"/>
      <c r="G3" s="2"/>
    </row>
    <row r="4" spans="1:13" ht="51" customHeight="1">
      <c r="A4" s="110" t="s">
        <v>166</v>
      </c>
      <c r="B4" s="110"/>
      <c r="C4" s="110"/>
      <c r="D4" s="110"/>
      <c r="E4" s="110"/>
      <c r="F4" s="110"/>
      <c r="G4" s="110"/>
      <c r="H4" s="110"/>
      <c r="I4" s="110"/>
    </row>
    <row r="5" spans="1:13" ht="16.5" customHeight="1">
      <c r="A5" s="92"/>
      <c r="B5" s="92"/>
      <c r="C5" s="92"/>
      <c r="D5" s="92"/>
      <c r="E5" s="92"/>
      <c r="F5" s="92"/>
      <c r="G5" s="92"/>
    </row>
    <row r="6" spans="1:13" ht="16.5" customHeight="1">
      <c r="A6" s="111" t="s">
        <v>176</v>
      </c>
      <c r="B6" s="111"/>
      <c r="C6" s="111"/>
      <c r="D6" s="111"/>
      <c r="E6" s="111"/>
      <c r="F6" s="111"/>
      <c r="G6" s="111"/>
      <c r="H6" s="111"/>
      <c r="I6" s="111"/>
      <c r="J6" s="16"/>
      <c r="K6" s="16"/>
      <c r="L6" s="16"/>
      <c r="M6" s="16"/>
    </row>
    <row r="7" spans="1:13" ht="49.5" customHeight="1">
      <c r="A7" s="112" t="s">
        <v>0</v>
      </c>
      <c r="B7" s="112"/>
      <c r="C7" s="112"/>
      <c r="D7" s="112"/>
      <c r="E7" s="112"/>
      <c r="F7" s="112"/>
      <c r="G7" s="108" t="s">
        <v>177</v>
      </c>
      <c r="H7" s="108"/>
      <c r="I7" s="108"/>
    </row>
    <row r="8" spans="1:13" ht="15.75">
      <c r="A8" s="106"/>
      <c r="B8" s="106"/>
      <c r="C8" s="106"/>
      <c r="D8" s="106"/>
      <c r="E8" s="106"/>
      <c r="F8" s="106"/>
      <c r="G8" s="35" t="s">
        <v>126</v>
      </c>
      <c r="H8" s="35" t="s">
        <v>136</v>
      </c>
      <c r="I8" s="35" t="s">
        <v>167</v>
      </c>
    </row>
    <row r="9" spans="1:13" ht="15.75">
      <c r="A9" s="98" t="s">
        <v>168</v>
      </c>
      <c r="B9" s="98"/>
      <c r="C9" s="98"/>
      <c r="D9" s="98"/>
      <c r="E9" s="98"/>
      <c r="F9" s="98"/>
      <c r="G9" s="31">
        <v>145613337.12</v>
      </c>
      <c r="H9" s="31">
        <v>41903500</v>
      </c>
      <c r="I9" s="31">
        <v>42884900</v>
      </c>
    </row>
    <row r="10" spans="1:13" ht="15.75">
      <c r="A10" s="94"/>
      <c r="B10" s="95"/>
      <c r="C10" s="95"/>
      <c r="D10" s="95"/>
      <c r="E10" s="95"/>
      <c r="F10" s="96"/>
      <c r="G10" s="32"/>
      <c r="H10" s="32"/>
      <c r="I10" s="32"/>
    </row>
    <row r="11" spans="1:13" ht="15.75">
      <c r="A11" s="106" t="s">
        <v>46</v>
      </c>
      <c r="B11" s="106"/>
      <c r="C11" s="106"/>
      <c r="D11" s="106"/>
      <c r="E11" s="106"/>
      <c r="F11" s="106"/>
      <c r="G11" s="32">
        <v>38530000</v>
      </c>
      <c r="H11" s="32">
        <v>39174800</v>
      </c>
      <c r="I11" s="32">
        <v>40119200</v>
      </c>
    </row>
    <row r="12" spans="1:13" ht="15.75">
      <c r="A12" s="106" t="s">
        <v>1</v>
      </c>
      <c r="B12" s="106"/>
      <c r="C12" s="106"/>
      <c r="D12" s="106"/>
      <c r="E12" s="106"/>
      <c r="F12" s="106"/>
      <c r="G12" s="32">
        <v>0</v>
      </c>
      <c r="H12" s="32">
        <v>0</v>
      </c>
      <c r="I12" s="32">
        <v>0</v>
      </c>
    </row>
    <row r="13" spans="1:13" ht="15.75">
      <c r="A13" s="94"/>
      <c r="B13" s="95"/>
      <c r="C13" s="95"/>
      <c r="D13" s="95"/>
      <c r="E13" s="95"/>
      <c r="F13" s="96"/>
      <c r="G13" s="32"/>
      <c r="H13" s="32"/>
      <c r="I13" s="32"/>
    </row>
    <row r="14" spans="1:13" ht="15.75">
      <c r="A14" s="98" t="s">
        <v>2</v>
      </c>
      <c r="B14" s="98"/>
      <c r="C14" s="98"/>
      <c r="D14" s="98"/>
      <c r="E14" s="98"/>
      <c r="F14" s="98"/>
      <c r="G14" s="31">
        <f>G11+G12</f>
        <v>38530000</v>
      </c>
      <c r="H14" s="31">
        <f>H11+H12</f>
        <v>39174800</v>
      </c>
      <c r="I14" s="31">
        <f>I11+I12</f>
        <v>40119200</v>
      </c>
    </row>
    <row r="15" spans="1:13" ht="15.75">
      <c r="A15" s="94"/>
      <c r="B15" s="95"/>
      <c r="C15" s="95"/>
      <c r="D15" s="95"/>
      <c r="E15" s="95"/>
      <c r="F15" s="96"/>
      <c r="G15" s="32"/>
      <c r="H15" s="32"/>
      <c r="I15" s="32"/>
    </row>
    <row r="16" spans="1:13" ht="15.75" customHeight="1">
      <c r="A16" s="97" t="s">
        <v>67</v>
      </c>
      <c r="B16" s="97"/>
      <c r="C16" s="97"/>
      <c r="D16" s="97"/>
      <c r="E16" s="97"/>
      <c r="F16" s="97"/>
      <c r="G16" s="32">
        <v>87839545.090000004</v>
      </c>
      <c r="H16" s="32">
        <v>3709000</v>
      </c>
      <c r="I16" s="32">
        <v>3709000</v>
      </c>
    </row>
    <row r="17" spans="1:9" ht="31.5" customHeight="1">
      <c r="A17" s="97" t="s">
        <v>150</v>
      </c>
      <c r="B17" s="97"/>
      <c r="C17" s="97"/>
      <c r="D17" s="97"/>
      <c r="E17" s="97"/>
      <c r="F17" s="97"/>
      <c r="G17" s="32">
        <v>49583562.100000001</v>
      </c>
      <c r="H17" s="32">
        <v>0</v>
      </c>
      <c r="I17" s="32">
        <v>0</v>
      </c>
    </row>
    <row r="18" spans="1:9" ht="15.75">
      <c r="A18" s="94"/>
      <c r="B18" s="95"/>
      <c r="C18" s="95"/>
      <c r="D18" s="95"/>
      <c r="E18" s="95"/>
      <c r="F18" s="96"/>
      <c r="G18" s="32"/>
      <c r="H18" s="32"/>
      <c r="I18" s="32"/>
    </row>
    <row r="19" spans="1:9" ht="15.75">
      <c r="A19" s="98" t="s">
        <v>17</v>
      </c>
      <c r="B19" s="98"/>
      <c r="C19" s="98"/>
      <c r="D19" s="98"/>
      <c r="E19" s="98"/>
      <c r="F19" s="98"/>
      <c r="G19" s="31">
        <f>G16+G17</f>
        <v>137423107.19</v>
      </c>
      <c r="H19" s="31">
        <f>H16+H17</f>
        <v>3709000</v>
      </c>
      <c r="I19" s="31">
        <f>I16+I17</f>
        <v>3709000</v>
      </c>
    </row>
    <row r="20" spans="1:9" ht="15.75">
      <c r="A20" s="94"/>
      <c r="B20" s="95"/>
      <c r="C20" s="95"/>
      <c r="D20" s="95"/>
      <c r="E20" s="95"/>
      <c r="F20" s="96"/>
      <c r="G20" s="32"/>
      <c r="H20" s="32"/>
      <c r="I20" s="32"/>
    </row>
    <row r="21" spans="1:9" ht="79.5" customHeight="1">
      <c r="A21" s="97" t="s">
        <v>91</v>
      </c>
      <c r="B21" s="97"/>
      <c r="C21" s="97"/>
      <c r="D21" s="97"/>
      <c r="E21" s="97"/>
      <c r="F21" s="97"/>
      <c r="G21" s="32">
        <v>9278.4500000000007</v>
      </c>
      <c r="H21" s="32">
        <v>0</v>
      </c>
      <c r="I21" s="32">
        <v>0</v>
      </c>
    </row>
    <row r="22" spans="1:9" ht="65.25" customHeight="1">
      <c r="A22" s="97" t="s">
        <v>131</v>
      </c>
      <c r="B22" s="97"/>
      <c r="C22" s="97"/>
      <c r="D22" s="97"/>
      <c r="E22" s="97"/>
      <c r="F22" s="97"/>
      <c r="G22" s="32">
        <v>-7811384.4400000004</v>
      </c>
      <c r="H22" s="32">
        <v>0</v>
      </c>
      <c r="I22" s="32">
        <v>0</v>
      </c>
    </row>
    <row r="23" spans="1:9" ht="15.75">
      <c r="A23" s="94"/>
      <c r="B23" s="95"/>
      <c r="C23" s="95"/>
      <c r="D23" s="95"/>
      <c r="E23" s="95"/>
      <c r="F23" s="96"/>
      <c r="G23" s="32"/>
      <c r="H23" s="32"/>
      <c r="I23" s="32"/>
    </row>
    <row r="24" spans="1:9" ht="15.75">
      <c r="A24" s="107" t="s">
        <v>39</v>
      </c>
      <c r="B24" s="107"/>
      <c r="C24" s="107"/>
      <c r="D24" s="107"/>
      <c r="E24" s="107"/>
      <c r="F24" s="107"/>
      <c r="G24" s="31">
        <f>G14+G19+G21+G22</f>
        <v>168151001.19999999</v>
      </c>
      <c r="H24" s="31">
        <f t="shared" ref="H24:I24" si="0">H14+H19+H21+H22</f>
        <v>42883800</v>
      </c>
      <c r="I24" s="31">
        <f t="shared" si="0"/>
        <v>43828200</v>
      </c>
    </row>
    <row r="25" spans="1:9" ht="15.75">
      <c r="A25" s="94"/>
      <c r="B25" s="95"/>
      <c r="C25" s="95"/>
      <c r="D25" s="95"/>
      <c r="E25" s="95"/>
      <c r="F25" s="96"/>
      <c r="G25" s="32"/>
      <c r="H25" s="32"/>
      <c r="I25" s="32"/>
    </row>
    <row r="26" spans="1:9" ht="15.75">
      <c r="A26" s="98" t="s">
        <v>169</v>
      </c>
      <c r="B26" s="98"/>
      <c r="C26" s="98"/>
      <c r="D26" s="98"/>
      <c r="E26" s="98"/>
      <c r="F26" s="98"/>
      <c r="G26" s="31">
        <v>118865569</v>
      </c>
      <c r="H26" s="31">
        <v>42883800</v>
      </c>
      <c r="I26" s="31">
        <v>43828200</v>
      </c>
    </row>
    <row r="27" spans="1:9" ht="15.75">
      <c r="A27" s="94"/>
      <c r="B27" s="95"/>
      <c r="C27" s="95"/>
      <c r="D27" s="95"/>
      <c r="E27" s="95"/>
      <c r="F27" s="96"/>
      <c r="G27" s="32"/>
      <c r="H27" s="32"/>
      <c r="I27" s="32"/>
    </row>
    <row r="28" spans="1:9" ht="15.75">
      <c r="A28" s="98" t="s">
        <v>138</v>
      </c>
      <c r="B28" s="98"/>
      <c r="C28" s="98"/>
      <c r="D28" s="98"/>
      <c r="E28" s="98"/>
      <c r="F28" s="98"/>
      <c r="G28" s="31">
        <v>0</v>
      </c>
      <c r="H28" s="31">
        <v>1028170</v>
      </c>
      <c r="I28" s="31">
        <v>3579160</v>
      </c>
    </row>
    <row r="29" spans="1:9" ht="15.75">
      <c r="A29" s="94"/>
      <c r="B29" s="95"/>
      <c r="C29" s="95"/>
      <c r="D29" s="95"/>
      <c r="E29" s="95"/>
      <c r="F29" s="96"/>
      <c r="G29" s="32"/>
      <c r="H29" s="32"/>
      <c r="I29" s="32"/>
    </row>
    <row r="30" spans="1:9" ht="15.75">
      <c r="A30" s="98" t="s">
        <v>9</v>
      </c>
      <c r="B30" s="98"/>
      <c r="C30" s="98"/>
      <c r="D30" s="98"/>
      <c r="E30" s="98"/>
      <c r="F30" s="98"/>
      <c r="G30" s="31">
        <v>5416880.6299999999</v>
      </c>
      <c r="H30" s="31">
        <v>2285000</v>
      </c>
      <c r="I30" s="31">
        <v>2310000</v>
      </c>
    </row>
    <row r="31" spans="1:9" ht="15.75">
      <c r="A31" s="97" t="s">
        <v>18</v>
      </c>
      <c r="B31" s="97"/>
      <c r="C31" s="97"/>
      <c r="D31" s="97"/>
      <c r="E31" s="97"/>
      <c r="F31" s="97"/>
      <c r="G31" s="32">
        <v>7397270.0199999996</v>
      </c>
      <c r="H31" s="32">
        <v>0</v>
      </c>
      <c r="I31" s="32">
        <v>0</v>
      </c>
    </row>
    <row r="32" spans="1:9" ht="13.5" customHeight="1">
      <c r="A32" s="99" t="s">
        <v>29</v>
      </c>
      <c r="B32" s="99"/>
      <c r="C32" s="99"/>
      <c r="D32" s="99"/>
      <c r="E32" s="99"/>
      <c r="F32" s="99"/>
      <c r="G32" s="31">
        <f>G30+G31</f>
        <v>12814150.649999999</v>
      </c>
      <c r="H32" s="31">
        <f>H30+H31</f>
        <v>2285000</v>
      </c>
      <c r="I32" s="31">
        <f>I30+I31</f>
        <v>2310000</v>
      </c>
    </row>
    <row r="33" spans="1:9" ht="15.75">
      <c r="A33" s="94"/>
      <c r="B33" s="95"/>
      <c r="C33" s="95"/>
      <c r="D33" s="95"/>
      <c r="E33" s="95"/>
      <c r="F33" s="96"/>
      <c r="G33" s="32"/>
      <c r="H33" s="32"/>
      <c r="I33" s="32"/>
    </row>
    <row r="34" spans="1:9" ht="31.5" customHeight="1">
      <c r="A34" s="99" t="s">
        <v>51</v>
      </c>
      <c r="B34" s="99"/>
      <c r="C34" s="99"/>
      <c r="D34" s="99"/>
      <c r="E34" s="99"/>
      <c r="F34" s="99"/>
      <c r="G34" s="31">
        <v>850000</v>
      </c>
      <c r="H34" s="31">
        <v>850000</v>
      </c>
      <c r="I34" s="31">
        <v>850000</v>
      </c>
    </row>
    <row r="35" spans="1:9" ht="30" customHeight="1">
      <c r="A35" s="97" t="s">
        <v>44</v>
      </c>
      <c r="B35" s="97"/>
      <c r="C35" s="97"/>
      <c r="D35" s="97"/>
      <c r="E35" s="97"/>
      <c r="F35" s="97"/>
      <c r="G35" s="32">
        <v>0</v>
      </c>
      <c r="H35" s="32">
        <v>0</v>
      </c>
      <c r="I35" s="32">
        <v>0</v>
      </c>
    </row>
    <row r="36" spans="1:9" ht="30.75" customHeight="1">
      <c r="A36" s="99" t="s">
        <v>45</v>
      </c>
      <c r="B36" s="99"/>
      <c r="C36" s="99"/>
      <c r="D36" s="99"/>
      <c r="E36" s="99"/>
      <c r="F36" s="99"/>
      <c r="G36" s="31">
        <f>G34+G35</f>
        <v>850000</v>
      </c>
      <c r="H36" s="31">
        <f>H34+H35</f>
        <v>850000</v>
      </c>
      <c r="I36" s="31">
        <f>I34+I35</f>
        <v>850000</v>
      </c>
    </row>
    <row r="37" spans="1:9" ht="15.75">
      <c r="A37" s="94"/>
      <c r="B37" s="95"/>
      <c r="C37" s="95"/>
      <c r="D37" s="95"/>
      <c r="E37" s="95"/>
      <c r="F37" s="96"/>
      <c r="G37" s="32"/>
      <c r="H37" s="32"/>
      <c r="I37" s="32"/>
    </row>
    <row r="38" spans="1:9" ht="17.25" customHeight="1">
      <c r="A38" s="99" t="s">
        <v>19</v>
      </c>
      <c r="B38" s="97"/>
      <c r="C38" s="97"/>
      <c r="D38" s="97"/>
      <c r="E38" s="97"/>
      <c r="F38" s="97"/>
      <c r="G38" s="31">
        <v>31862744.629999999</v>
      </c>
      <c r="H38" s="31">
        <v>13095630</v>
      </c>
      <c r="I38" s="31">
        <v>13314040</v>
      </c>
    </row>
    <row r="39" spans="1:9" ht="15.75">
      <c r="A39" s="97" t="s">
        <v>30</v>
      </c>
      <c r="B39" s="97"/>
      <c r="C39" s="97"/>
      <c r="D39" s="97"/>
      <c r="E39" s="97"/>
      <c r="F39" s="97"/>
      <c r="G39" s="32">
        <v>2684200</v>
      </c>
      <c r="H39" s="32">
        <v>0</v>
      </c>
      <c r="I39" s="32">
        <v>0</v>
      </c>
    </row>
    <row r="40" spans="1:9" ht="15.75">
      <c r="A40" s="99" t="s">
        <v>31</v>
      </c>
      <c r="B40" s="99"/>
      <c r="C40" s="99"/>
      <c r="D40" s="99"/>
      <c r="E40" s="99"/>
      <c r="F40" s="99"/>
      <c r="G40" s="31">
        <f>G38+G39</f>
        <v>34546944.629999995</v>
      </c>
      <c r="H40" s="31">
        <f>H38+H39</f>
        <v>13095630</v>
      </c>
      <c r="I40" s="31">
        <f>I38+I39</f>
        <v>13314040</v>
      </c>
    </row>
    <row r="41" spans="1:9" ht="15.75">
      <c r="A41" s="94"/>
      <c r="B41" s="95"/>
      <c r="C41" s="95"/>
      <c r="D41" s="95"/>
      <c r="E41" s="95"/>
      <c r="F41" s="96"/>
      <c r="G41" s="32"/>
      <c r="H41" s="32"/>
      <c r="I41" s="32"/>
    </row>
    <row r="42" spans="1:9" ht="15.75">
      <c r="A42" s="99" t="s">
        <v>13</v>
      </c>
      <c r="B42" s="97"/>
      <c r="C42" s="97"/>
      <c r="D42" s="97"/>
      <c r="E42" s="97"/>
      <c r="F42" s="97"/>
      <c r="G42" s="31">
        <v>131465439.88</v>
      </c>
      <c r="H42" s="31">
        <v>25250000</v>
      </c>
      <c r="I42" s="31">
        <v>23400000</v>
      </c>
    </row>
    <row r="43" spans="1:9" ht="32.25" customHeight="1">
      <c r="A43" s="97" t="s">
        <v>32</v>
      </c>
      <c r="B43" s="97"/>
      <c r="C43" s="97"/>
      <c r="D43" s="97"/>
      <c r="E43" s="97"/>
      <c r="F43" s="97"/>
      <c r="G43" s="32">
        <v>39502092.079999998</v>
      </c>
      <c r="H43" s="32">
        <v>0</v>
      </c>
      <c r="I43" s="32">
        <v>0</v>
      </c>
    </row>
    <row r="44" spans="1:9" ht="29.25" customHeight="1">
      <c r="A44" s="99" t="s">
        <v>33</v>
      </c>
      <c r="B44" s="99"/>
      <c r="C44" s="99"/>
      <c r="D44" s="99"/>
      <c r="E44" s="99"/>
      <c r="F44" s="99"/>
      <c r="G44" s="31">
        <f>G42+G43</f>
        <v>170967531.95999998</v>
      </c>
      <c r="H44" s="31">
        <f>H42+H43</f>
        <v>25250000</v>
      </c>
      <c r="I44" s="31">
        <f>I42+I43</f>
        <v>23400000</v>
      </c>
    </row>
    <row r="45" spans="1:9" ht="15.75">
      <c r="A45" s="97"/>
      <c r="B45" s="97"/>
      <c r="C45" s="97"/>
      <c r="D45" s="97"/>
      <c r="E45" s="97"/>
      <c r="F45" s="97"/>
      <c r="G45" s="32"/>
      <c r="H45" s="32"/>
      <c r="I45" s="32"/>
    </row>
    <row r="46" spans="1:9" ht="15.75">
      <c r="A46" s="100" t="s">
        <v>25</v>
      </c>
      <c r="B46" s="103"/>
      <c r="C46" s="103"/>
      <c r="D46" s="103"/>
      <c r="E46" s="103"/>
      <c r="F46" s="104"/>
      <c r="G46" s="31">
        <v>38337902.969999999</v>
      </c>
      <c r="H46" s="31">
        <v>4400000</v>
      </c>
      <c r="I46" s="31">
        <v>4400000</v>
      </c>
    </row>
    <row r="47" spans="1:9" ht="15.75">
      <c r="A47" s="97" t="s">
        <v>41</v>
      </c>
      <c r="B47" s="97"/>
      <c r="C47" s="97"/>
      <c r="D47" s="97"/>
      <c r="E47" s="97"/>
      <c r="F47" s="97"/>
      <c r="G47" s="32">
        <v>0</v>
      </c>
      <c r="H47" s="32">
        <v>0</v>
      </c>
      <c r="I47" s="32">
        <v>0</v>
      </c>
    </row>
    <row r="48" spans="1:9" ht="15.75">
      <c r="A48" s="99" t="s">
        <v>42</v>
      </c>
      <c r="B48" s="99"/>
      <c r="C48" s="99"/>
      <c r="D48" s="99"/>
      <c r="E48" s="99"/>
      <c r="F48" s="99"/>
      <c r="G48" s="31">
        <f>SUM(G46:G47)</f>
        <v>38337902.969999999</v>
      </c>
      <c r="H48" s="31">
        <f>SUM(H46:H47)</f>
        <v>4400000</v>
      </c>
      <c r="I48" s="31">
        <f>SUM(I46:I47)</f>
        <v>4400000</v>
      </c>
    </row>
    <row r="49" spans="1:9" ht="15.75">
      <c r="A49" s="105"/>
      <c r="B49" s="101"/>
      <c r="C49" s="101"/>
      <c r="D49" s="101"/>
      <c r="E49" s="101"/>
      <c r="F49" s="102"/>
      <c r="G49" s="32"/>
      <c r="H49" s="32"/>
      <c r="I49" s="32"/>
    </row>
    <row r="50" spans="1:9" ht="15.75">
      <c r="A50" s="99" t="s">
        <v>15</v>
      </c>
      <c r="B50" s="99"/>
      <c r="C50" s="99"/>
      <c r="D50" s="99"/>
      <c r="E50" s="99"/>
      <c r="F50" s="99"/>
      <c r="G50" s="31">
        <v>8556190</v>
      </c>
      <c r="H50" s="31">
        <v>4200000</v>
      </c>
      <c r="I50" s="31">
        <v>4200000</v>
      </c>
    </row>
    <row r="51" spans="1:9" ht="15.75">
      <c r="A51" s="97" t="s">
        <v>34</v>
      </c>
      <c r="B51" s="97"/>
      <c r="C51" s="97"/>
      <c r="D51" s="97"/>
      <c r="E51" s="97"/>
      <c r="F51" s="97"/>
      <c r="G51" s="32">
        <v>-1292944</v>
      </c>
      <c r="H51" s="32">
        <v>0</v>
      </c>
      <c r="I51" s="32">
        <v>0</v>
      </c>
    </row>
    <row r="52" spans="1:9" ht="15.75">
      <c r="A52" s="99" t="s">
        <v>35</v>
      </c>
      <c r="B52" s="99"/>
      <c r="C52" s="99"/>
      <c r="D52" s="99"/>
      <c r="E52" s="99"/>
      <c r="F52" s="99"/>
      <c r="G52" s="31">
        <f>G50+G51</f>
        <v>7263246</v>
      </c>
      <c r="H52" s="31">
        <f>H50+H51</f>
        <v>4200000</v>
      </c>
      <c r="I52" s="31">
        <f>I50+I51</f>
        <v>4200000</v>
      </c>
    </row>
    <row r="53" spans="1:9" ht="15.75">
      <c r="A53" s="97"/>
      <c r="B53" s="97"/>
      <c r="C53" s="97"/>
      <c r="D53" s="97"/>
      <c r="E53" s="97"/>
      <c r="F53" s="97"/>
      <c r="G53" s="32"/>
      <c r="H53" s="32"/>
      <c r="I53" s="32"/>
    </row>
    <row r="54" spans="1:9" ht="15.75">
      <c r="A54" s="99" t="s">
        <v>26</v>
      </c>
      <c r="B54" s="99"/>
      <c r="C54" s="99"/>
      <c r="D54" s="99"/>
      <c r="E54" s="99"/>
      <c r="F54" s="99"/>
      <c r="G54" s="31">
        <v>84571346.909999996</v>
      </c>
      <c r="H54" s="31">
        <v>16650000</v>
      </c>
      <c r="I54" s="31">
        <v>14800000</v>
      </c>
    </row>
    <row r="55" spans="1:9" ht="15.75">
      <c r="A55" s="97" t="s">
        <v>36</v>
      </c>
      <c r="B55" s="97"/>
      <c r="C55" s="97"/>
      <c r="D55" s="97"/>
      <c r="E55" s="97"/>
      <c r="F55" s="97"/>
      <c r="G55" s="32">
        <v>40795036.079999998</v>
      </c>
      <c r="H55" s="32">
        <v>0</v>
      </c>
      <c r="I55" s="32">
        <v>0</v>
      </c>
    </row>
    <row r="56" spans="1:9" ht="15.75">
      <c r="A56" s="99" t="s">
        <v>37</v>
      </c>
      <c r="B56" s="99"/>
      <c r="C56" s="99"/>
      <c r="D56" s="99"/>
      <c r="E56" s="99"/>
      <c r="F56" s="99"/>
      <c r="G56" s="31">
        <f>G54+G55</f>
        <v>125366382.98999999</v>
      </c>
      <c r="H56" s="31">
        <f>H54+H55</f>
        <v>16650000</v>
      </c>
      <c r="I56" s="31">
        <f>I54+I55</f>
        <v>14800000</v>
      </c>
    </row>
    <row r="57" spans="1:9" ht="15.75">
      <c r="A57" s="94"/>
      <c r="B57" s="95"/>
      <c r="C57" s="95"/>
      <c r="D57" s="95"/>
      <c r="E57" s="95"/>
      <c r="F57" s="96"/>
      <c r="G57" s="32"/>
      <c r="H57" s="32"/>
      <c r="I57" s="32"/>
    </row>
    <row r="58" spans="1:9" ht="18.75" customHeight="1">
      <c r="A58" s="99" t="s">
        <v>73</v>
      </c>
      <c r="B58" s="99"/>
      <c r="C58" s="99"/>
      <c r="D58" s="99"/>
      <c r="E58" s="99"/>
      <c r="F58" s="99"/>
      <c r="G58" s="31">
        <v>210000</v>
      </c>
      <c r="H58" s="31">
        <v>210000</v>
      </c>
      <c r="I58" s="31">
        <v>210000</v>
      </c>
    </row>
    <row r="59" spans="1:9" ht="17.25" customHeight="1">
      <c r="A59" s="97" t="s">
        <v>54</v>
      </c>
      <c r="B59" s="97"/>
      <c r="C59" s="97"/>
      <c r="D59" s="97"/>
      <c r="E59" s="97"/>
      <c r="F59" s="97"/>
      <c r="G59" s="32">
        <v>0</v>
      </c>
      <c r="H59" s="32">
        <v>0</v>
      </c>
      <c r="I59" s="32">
        <v>0</v>
      </c>
    </row>
    <row r="60" spans="1:9" ht="15.75" customHeight="1">
      <c r="A60" s="99" t="s">
        <v>74</v>
      </c>
      <c r="B60" s="99"/>
      <c r="C60" s="99"/>
      <c r="D60" s="99"/>
      <c r="E60" s="99"/>
      <c r="F60" s="99"/>
      <c r="G60" s="31">
        <f>G58+G59</f>
        <v>210000</v>
      </c>
      <c r="H60" s="31">
        <f>H58+H59</f>
        <v>210000</v>
      </c>
      <c r="I60" s="31">
        <f>I58+I59</f>
        <v>210000</v>
      </c>
    </row>
    <row r="61" spans="1:9" ht="15.75">
      <c r="A61" s="94"/>
      <c r="B61" s="95"/>
      <c r="C61" s="95"/>
      <c r="D61" s="95"/>
      <c r="E61" s="95"/>
      <c r="F61" s="96"/>
      <c r="G61" s="32"/>
      <c r="H61" s="32"/>
      <c r="I61" s="32"/>
    </row>
    <row r="62" spans="1:9" ht="15.75">
      <c r="A62" s="99" t="s">
        <v>28</v>
      </c>
      <c r="B62" s="99"/>
      <c r="C62" s="99"/>
      <c r="D62" s="99"/>
      <c r="E62" s="99"/>
      <c r="F62" s="99"/>
      <c r="G62" s="31">
        <v>165000</v>
      </c>
      <c r="H62" s="31">
        <v>165000</v>
      </c>
      <c r="I62" s="31">
        <v>165000</v>
      </c>
    </row>
    <row r="63" spans="1:9" ht="26.25" customHeight="1">
      <c r="A63" s="100" t="s">
        <v>53</v>
      </c>
      <c r="B63" s="101"/>
      <c r="C63" s="101"/>
      <c r="D63" s="101"/>
      <c r="E63" s="101"/>
      <c r="F63" s="102"/>
      <c r="G63" s="32">
        <v>0</v>
      </c>
      <c r="H63" s="32">
        <v>0</v>
      </c>
      <c r="I63" s="32">
        <v>0</v>
      </c>
    </row>
    <row r="64" spans="1:9" ht="35.25" customHeight="1">
      <c r="A64" s="100" t="s">
        <v>55</v>
      </c>
      <c r="B64" s="101"/>
      <c r="C64" s="101"/>
      <c r="D64" s="101"/>
      <c r="E64" s="101"/>
      <c r="F64" s="102"/>
      <c r="G64" s="31">
        <f>G62+G63</f>
        <v>165000</v>
      </c>
      <c r="H64" s="31">
        <f>H62+H63</f>
        <v>165000</v>
      </c>
      <c r="I64" s="31">
        <f>I62+I63</f>
        <v>165000</v>
      </c>
    </row>
    <row r="65" spans="1:9" ht="15.75">
      <c r="A65" s="94"/>
      <c r="B65" s="95"/>
      <c r="C65" s="95"/>
      <c r="D65" s="95"/>
      <c r="E65" s="95"/>
      <c r="F65" s="96"/>
      <c r="G65" s="32"/>
      <c r="H65" s="32"/>
      <c r="I65" s="32"/>
    </row>
    <row r="66" spans="1:9" ht="15.75">
      <c r="A66" s="98" t="s">
        <v>38</v>
      </c>
      <c r="B66" s="98"/>
      <c r="C66" s="98"/>
      <c r="D66" s="98"/>
      <c r="E66" s="98"/>
      <c r="F66" s="98"/>
      <c r="G66" s="31">
        <f>G32+G36+G40+G44+G60+G64+G28</f>
        <v>219553627.23999998</v>
      </c>
      <c r="H66" s="31">
        <f t="shared" ref="H66:I66" si="1">H32+H36+H40+H44+H60+H64+H28</f>
        <v>42883800</v>
      </c>
      <c r="I66" s="31">
        <f t="shared" si="1"/>
        <v>43828200</v>
      </c>
    </row>
    <row r="67" spans="1:9" ht="15.75">
      <c r="A67" s="98" t="s">
        <v>127</v>
      </c>
      <c r="B67" s="98"/>
      <c r="C67" s="98"/>
      <c r="D67" s="98"/>
      <c r="E67" s="98"/>
      <c r="F67" s="98"/>
      <c r="G67" s="31">
        <f>G24-G66</f>
        <v>-51402626.039999992</v>
      </c>
      <c r="H67" s="53">
        <f t="shared" ref="H67" si="2">H24-H66</f>
        <v>0</v>
      </c>
      <c r="I67" s="53">
        <f>I24-I66</f>
        <v>0</v>
      </c>
    </row>
    <row r="68" spans="1:9">
      <c r="A68" s="17"/>
      <c r="B68" s="17"/>
      <c r="C68" s="17"/>
      <c r="D68" s="17"/>
      <c r="E68" s="17"/>
      <c r="F68" s="17"/>
      <c r="G68" s="18"/>
      <c r="H68" s="10"/>
    </row>
    <row r="69" spans="1:9">
      <c r="A69" s="2"/>
      <c r="B69" s="2"/>
      <c r="C69" s="2"/>
      <c r="D69" s="2"/>
      <c r="E69" s="2"/>
      <c r="F69" s="2"/>
      <c r="G69" s="34"/>
      <c r="H69" s="10"/>
    </row>
    <row r="70" spans="1:9" ht="15.75">
      <c r="A70" s="19"/>
      <c r="B70" s="19"/>
      <c r="C70" s="19"/>
      <c r="D70" s="19"/>
      <c r="E70" s="19"/>
      <c r="F70" s="19"/>
      <c r="G70" s="25"/>
      <c r="H70" s="10"/>
    </row>
    <row r="71" spans="1:9">
      <c r="A71" s="2"/>
      <c r="B71" s="2"/>
      <c r="C71" s="2"/>
      <c r="D71" s="2"/>
      <c r="E71" s="2"/>
      <c r="F71" s="2"/>
      <c r="G71" s="12"/>
      <c r="H71" s="10"/>
    </row>
    <row r="72" spans="1:9">
      <c r="A72" s="2"/>
      <c r="B72" s="2"/>
      <c r="C72" s="2"/>
      <c r="D72" s="2"/>
      <c r="E72" s="2"/>
      <c r="F72" s="2"/>
      <c r="G72" s="12"/>
      <c r="H72" s="10"/>
    </row>
    <row r="73" spans="1:9">
      <c r="A73" s="2"/>
      <c r="B73" s="2"/>
      <c r="C73" s="2"/>
      <c r="D73" s="2"/>
      <c r="E73" s="2"/>
      <c r="F73" s="2"/>
      <c r="G73" s="12"/>
      <c r="H73" s="10"/>
    </row>
    <row r="74" spans="1:9">
      <c r="A74" s="2"/>
      <c r="B74" s="2"/>
      <c r="C74" s="2"/>
      <c r="D74" s="2"/>
      <c r="E74" s="2"/>
      <c r="F74" s="2"/>
      <c r="G74" s="2"/>
    </row>
    <row r="75" spans="1:9">
      <c r="A75" s="2"/>
      <c r="B75" s="2"/>
      <c r="C75" s="2"/>
      <c r="D75" s="2"/>
      <c r="E75" s="2"/>
      <c r="F75" s="2"/>
      <c r="G75" s="2"/>
    </row>
    <row r="76" spans="1:9">
      <c r="A76" s="2"/>
      <c r="B76" s="2"/>
      <c r="C76" s="2"/>
      <c r="D76" s="2"/>
      <c r="E76" s="2"/>
      <c r="F76" s="2"/>
      <c r="G76" s="2"/>
    </row>
    <row r="77" spans="1:9">
      <c r="A77" s="2"/>
      <c r="B77" s="2"/>
      <c r="C77" s="2"/>
      <c r="D77" s="2"/>
      <c r="E77" s="2"/>
      <c r="F77" s="2"/>
      <c r="G77" s="2"/>
    </row>
    <row r="78" spans="1:9">
      <c r="A78" s="2"/>
      <c r="B78" s="2"/>
      <c r="C78" s="2"/>
      <c r="D78" s="2"/>
      <c r="E78" s="2"/>
      <c r="F78" s="2"/>
      <c r="G78" s="2"/>
    </row>
    <row r="79" spans="1:9">
      <c r="A79" s="2"/>
      <c r="B79" s="2"/>
      <c r="C79" s="2"/>
      <c r="D79" s="2"/>
      <c r="E79" s="2"/>
      <c r="F79" s="2"/>
      <c r="G79" s="2"/>
    </row>
    <row r="80" spans="1:9">
      <c r="A80" s="2"/>
      <c r="B80" s="2"/>
      <c r="C80" s="2"/>
      <c r="D80" s="2"/>
      <c r="E80" s="2"/>
      <c r="F80" s="2"/>
      <c r="G80" s="2"/>
    </row>
    <row r="81" spans="1:7">
      <c r="A81" s="2"/>
      <c r="B81" s="2"/>
      <c r="C81" s="2"/>
      <c r="D81" s="2"/>
      <c r="E81" s="2"/>
      <c r="F81" s="2"/>
      <c r="G81" s="2"/>
    </row>
  </sheetData>
  <mergeCells count="66">
    <mergeCell ref="A67:F67"/>
    <mergeCell ref="F1:I1"/>
    <mergeCell ref="E2:I2"/>
    <mergeCell ref="A4:I4"/>
    <mergeCell ref="A6:I6"/>
    <mergeCell ref="A29:F29"/>
    <mergeCell ref="A27:F27"/>
    <mergeCell ref="A18:F18"/>
    <mergeCell ref="A13:F13"/>
    <mergeCell ref="A16:F16"/>
    <mergeCell ref="A17:F17"/>
    <mergeCell ref="A7:F8"/>
    <mergeCell ref="A9:F9"/>
    <mergeCell ref="A10:F10"/>
    <mergeCell ref="A12:F12"/>
    <mergeCell ref="A15:F15"/>
    <mergeCell ref="A11:F11"/>
    <mergeCell ref="A5:G5"/>
    <mergeCell ref="A34:F34"/>
    <mergeCell ref="A33:F33"/>
    <mergeCell ref="A19:F19"/>
    <mergeCell ref="A30:F30"/>
    <mergeCell ref="A20:F20"/>
    <mergeCell ref="A23:F23"/>
    <mergeCell ref="A25:F25"/>
    <mergeCell ref="A28:F28"/>
    <mergeCell ref="A24:F24"/>
    <mergeCell ref="G7:I7"/>
    <mergeCell ref="A39:F39"/>
    <mergeCell ref="A40:F40"/>
    <mergeCell ref="A41:F41"/>
    <mergeCell ref="A37:F37"/>
    <mergeCell ref="A14:F14"/>
    <mergeCell ref="A21:F21"/>
    <mergeCell ref="A26:F26"/>
    <mergeCell ref="A31:F31"/>
    <mergeCell ref="A36:F36"/>
    <mergeCell ref="A38:F38"/>
    <mergeCell ref="A22:F22"/>
    <mergeCell ref="A46:F46"/>
    <mergeCell ref="A32:F32"/>
    <mergeCell ref="A56:F56"/>
    <mergeCell ref="A50:F50"/>
    <mergeCell ref="A47:F47"/>
    <mergeCell ref="A48:F48"/>
    <mergeCell ref="A54:F54"/>
    <mergeCell ref="A49:F49"/>
    <mergeCell ref="A53:F53"/>
    <mergeCell ref="A51:F51"/>
    <mergeCell ref="A52:F52"/>
    <mergeCell ref="A43:F43"/>
    <mergeCell ref="A44:F44"/>
    <mergeCell ref="A45:F45"/>
    <mergeCell ref="A35:F35"/>
    <mergeCell ref="A42:F42"/>
    <mergeCell ref="A57:F57"/>
    <mergeCell ref="A55:F55"/>
    <mergeCell ref="A66:F66"/>
    <mergeCell ref="A65:F65"/>
    <mergeCell ref="A62:F62"/>
    <mergeCell ref="A59:F59"/>
    <mergeCell ref="A60:F60"/>
    <mergeCell ref="A61:F61"/>
    <mergeCell ref="A64:F64"/>
    <mergeCell ref="A58:F58"/>
    <mergeCell ref="A63:F6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topLeftCell="A4" zoomScale="120" zoomScaleNormal="120" workbookViewId="0">
      <selection activeCell="H27" sqref="H27"/>
    </sheetView>
  </sheetViews>
  <sheetFormatPr defaultRowHeight="12.75"/>
  <cols>
    <col min="2" max="2" width="7" customWidth="1"/>
    <col min="3" max="3" width="4.28515625" customWidth="1"/>
    <col min="4" max="4" width="1" customWidth="1"/>
    <col min="5" max="5" width="5.5703125" customWidth="1"/>
    <col min="6" max="6" width="13.7109375" customWidth="1"/>
    <col min="7" max="7" width="13.140625" customWidth="1"/>
    <col min="8" max="8" width="13.28515625" customWidth="1"/>
    <col min="9" max="9" width="12.42578125" customWidth="1"/>
    <col min="10" max="10" width="12" customWidth="1"/>
    <col min="11" max="11" width="12.7109375" customWidth="1"/>
    <col min="12" max="12" width="12.5703125" customWidth="1"/>
    <col min="13" max="13" width="10.28515625" customWidth="1"/>
    <col min="14" max="14" width="13" customWidth="1"/>
  </cols>
  <sheetData>
    <row r="1" spans="1:16" ht="15.75">
      <c r="A1" s="30"/>
      <c r="B1" s="30"/>
      <c r="C1" s="30"/>
      <c r="D1" s="30"/>
      <c r="E1" s="30"/>
      <c r="F1" s="109" t="s">
        <v>58</v>
      </c>
      <c r="G1" s="109"/>
      <c r="H1" s="109"/>
      <c r="I1" s="109"/>
      <c r="J1" s="109"/>
      <c r="K1" s="109"/>
      <c r="L1" s="109"/>
      <c r="M1" s="109"/>
      <c r="N1" s="109"/>
    </row>
    <row r="2" spans="1:16" ht="15.75">
      <c r="A2" s="30"/>
      <c r="B2" s="30"/>
      <c r="C2" s="30"/>
      <c r="D2" s="30"/>
      <c r="E2" s="30"/>
      <c r="F2" s="109" t="s">
        <v>43</v>
      </c>
      <c r="G2" s="109"/>
      <c r="H2" s="109"/>
      <c r="I2" s="109"/>
      <c r="J2" s="109"/>
      <c r="K2" s="109"/>
      <c r="L2" s="109"/>
      <c r="M2" s="109"/>
      <c r="N2" s="109"/>
    </row>
    <row r="3" spans="1:16" ht="32.25" customHeight="1">
      <c r="A3" s="110" t="s">
        <v>135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6" ht="15.75">
      <c r="A4" s="33"/>
      <c r="B4" s="33"/>
      <c r="C4" s="33"/>
      <c r="D4" s="33"/>
      <c r="E4" s="33"/>
      <c r="F4" s="33"/>
      <c r="G4" s="33"/>
      <c r="H4" s="33"/>
    </row>
    <row r="5" spans="1:16" ht="15.75">
      <c r="A5" s="117" t="s">
        <v>178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6" ht="15.75">
      <c r="A6" s="30"/>
      <c r="B6" s="30"/>
      <c r="C6" s="30"/>
      <c r="D6" s="30"/>
      <c r="E6" s="30"/>
      <c r="F6" s="30"/>
      <c r="G6" s="30"/>
      <c r="H6" s="30"/>
    </row>
    <row r="7" spans="1:16" ht="25.5">
      <c r="A7" s="121" t="s">
        <v>48</v>
      </c>
      <c r="B7" s="122"/>
      <c r="C7" s="122"/>
      <c r="D7" s="123"/>
      <c r="E7" s="36" t="s">
        <v>49</v>
      </c>
      <c r="F7" s="27" t="s">
        <v>112</v>
      </c>
      <c r="G7" s="27" t="s">
        <v>3</v>
      </c>
      <c r="H7" s="37" t="s">
        <v>65</v>
      </c>
      <c r="I7" s="27" t="s">
        <v>126</v>
      </c>
      <c r="J7" s="27" t="s">
        <v>3</v>
      </c>
      <c r="K7" s="37" t="s">
        <v>65</v>
      </c>
      <c r="L7" s="27" t="s">
        <v>136</v>
      </c>
      <c r="M7" s="27" t="s">
        <v>3</v>
      </c>
      <c r="N7" s="37" t="s">
        <v>65</v>
      </c>
    </row>
    <row r="8" spans="1:16" ht="15.75" customHeight="1">
      <c r="A8" s="121" t="s">
        <v>118</v>
      </c>
      <c r="B8" s="122"/>
      <c r="C8" s="122"/>
      <c r="D8" s="123"/>
      <c r="E8" s="38"/>
      <c r="F8" s="21">
        <v>5563000</v>
      </c>
      <c r="G8" s="21">
        <v>0</v>
      </c>
      <c r="H8" s="21">
        <f>F8+G8</f>
        <v>5563000</v>
      </c>
      <c r="I8" s="21">
        <v>3709000</v>
      </c>
      <c r="J8" s="21">
        <v>0</v>
      </c>
      <c r="K8" s="21">
        <f>I8+J8</f>
        <v>3709000</v>
      </c>
      <c r="L8" s="21">
        <v>3907000</v>
      </c>
      <c r="M8" s="21">
        <v>0</v>
      </c>
      <c r="N8" s="21">
        <f>L8+M8</f>
        <v>3907000</v>
      </c>
    </row>
    <row r="9" spans="1:16" ht="15.75" customHeight="1">
      <c r="A9" s="113"/>
      <c r="B9" s="114"/>
      <c r="C9" s="114"/>
      <c r="D9" s="115"/>
      <c r="E9" s="38"/>
      <c r="F9" s="21"/>
      <c r="G9" s="21"/>
      <c r="H9" s="21"/>
      <c r="I9" s="21"/>
      <c r="J9" s="21"/>
      <c r="K9" s="21"/>
      <c r="L9" s="21"/>
      <c r="M9" s="21"/>
      <c r="N9" s="21"/>
    </row>
    <row r="10" spans="1:16" ht="15.75" customHeight="1">
      <c r="A10" s="121" t="s">
        <v>124</v>
      </c>
      <c r="B10" s="122"/>
      <c r="C10" s="122"/>
      <c r="D10" s="123"/>
      <c r="E10" s="38"/>
      <c r="F10" s="21">
        <v>14277100</v>
      </c>
      <c r="G10" s="21">
        <v>1184200</v>
      </c>
      <c r="H10" s="21">
        <f>F10+G10</f>
        <v>15461300</v>
      </c>
      <c r="I10" s="21">
        <v>0</v>
      </c>
      <c r="J10" s="21">
        <v>0</v>
      </c>
      <c r="K10" s="21">
        <f>I10+J10</f>
        <v>0</v>
      </c>
      <c r="L10" s="21">
        <v>0</v>
      </c>
      <c r="M10" s="21">
        <v>0</v>
      </c>
      <c r="N10" s="21">
        <f>L10+M10</f>
        <v>0</v>
      </c>
    </row>
    <row r="11" spans="1:16" ht="15.75" customHeight="1">
      <c r="A11" s="113"/>
      <c r="B11" s="114"/>
      <c r="C11" s="114"/>
      <c r="D11" s="115"/>
      <c r="E11" s="38"/>
      <c r="F11" s="21"/>
      <c r="G11" s="21"/>
      <c r="H11" s="21"/>
      <c r="I11" s="21"/>
      <c r="J11" s="21"/>
      <c r="K11" s="21"/>
      <c r="L11" s="21"/>
      <c r="M11" s="21"/>
      <c r="N11" s="21"/>
    </row>
    <row r="12" spans="1:16" ht="15.75" customHeight="1">
      <c r="A12" s="121" t="s">
        <v>117</v>
      </c>
      <c r="B12" s="122"/>
      <c r="C12" s="122"/>
      <c r="D12" s="123"/>
      <c r="E12" s="38"/>
      <c r="F12" s="21">
        <v>1984519</v>
      </c>
      <c r="G12" s="21">
        <v>368157</v>
      </c>
      <c r="H12" s="21">
        <f>F12+G12</f>
        <v>2352676</v>
      </c>
      <c r="I12" s="21">
        <v>0</v>
      </c>
      <c r="J12" s="21">
        <v>0</v>
      </c>
      <c r="K12" s="21">
        <f>I12+J12</f>
        <v>0</v>
      </c>
      <c r="L12" s="21">
        <v>0</v>
      </c>
      <c r="M12" s="21">
        <v>0</v>
      </c>
      <c r="N12" s="21">
        <f>L12+M12</f>
        <v>0</v>
      </c>
    </row>
    <row r="13" spans="1:16" ht="15.75" customHeight="1">
      <c r="A13" s="113"/>
      <c r="B13" s="114"/>
      <c r="C13" s="114"/>
      <c r="D13" s="115"/>
      <c r="E13" s="38"/>
      <c r="F13" s="21"/>
      <c r="G13" s="21"/>
      <c r="H13" s="21"/>
      <c r="I13" s="21"/>
      <c r="J13" s="21"/>
      <c r="K13" s="21"/>
      <c r="L13" s="21"/>
      <c r="M13" s="21"/>
      <c r="N13" s="21"/>
    </row>
    <row r="14" spans="1:16" ht="15.75" customHeight="1">
      <c r="A14" s="121" t="s">
        <v>160</v>
      </c>
      <c r="B14" s="122"/>
      <c r="C14" s="122"/>
      <c r="D14" s="123"/>
      <c r="E14" s="38"/>
      <c r="F14" s="21">
        <v>55000000</v>
      </c>
      <c r="G14" s="21">
        <v>0</v>
      </c>
      <c r="H14" s="21">
        <f>F14+G14</f>
        <v>55000000</v>
      </c>
      <c r="I14" s="21">
        <v>0</v>
      </c>
      <c r="J14" s="21">
        <v>0</v>
      </c>
      <c r="K14" s="21">
        <f>I14+J14</f>
        <v>0</v>
      </c>
      <c r="L14" s="21">
        <v>0</v>
      </c>
      <c r="M14" s="21">
        <v>0</v>
      </c>
      <c r="N14" s="21">
        <f>L14+M14</f>
        <v>0</v>
      </c>
    </row>
    <row r="15" spans="1:16" ht="15.75" customHeight="1">
      <c r="A15" s="113"/>
      <c r="B15" s="114"/>
      <c r="C15" s="114"/>
      <c r="D15" s="115"/>
      <c r="E15" s="38"/>
      <c r="F15" s="21"/>
      <c r="G15" s="21"/>
      <c r="H15" s="21"/>
      <c r="I15" s="21"/>
      <c r="J15" s="21"/>
      <c r="K15" s="21"/>
      <c r="L15" s="21"/>
      <c r="M15" s="21"/>
      <c r="N15" s="21"/>
    </row>
    <row r="16" spans="1:16" ht="15.75" customHeight="1">
      <c r="A16" s="121" t="s">
        <v>122</v>
      </c>
      <c r="B16" s="122"/>
      <c r="C16" s="122"/>
      <c r="D16" s="123"/>
      <c r="E16" s="38"/>
      <c r="F16" s="21">
        <v>9776858.8000000007</v>
      </c>
      <c r="G16" s="21">
        <v>0</v>
      </c>
      <c r="H16" s="21">
        <f>F16+G16</f>
        <v>9776858.8000000007</v>
      </c>
      <c r="I16" s="21">
        <v>0</v>
      </c>
      <c r="J16" s="21">
        <v>0</v>
      </c>
      <c r="K16" s="21">
        <f>I16+J16</f>
        <v>0</v>
      </c>
      <c r="L16" s="21">
        <v>0</v>
      </c>
      <c r="M16" s="21">
        <v>0</v>
      </c>
      <c r="N16" s="21">
        <f>L16+M16</f>
        <v>0</v>
      </c>
      <c r="P16" s="56"/>
    </row>
    <row r="17" spans="1:16" ht="15.75" customHeight="1">
      <c r="A17" s="113"/>
      <c r="B17" s="114"/>
      <c r="C17" s="114"/>
      <c r="D17" s="50"/>
      <c r="E17" s="38"/>
      <c r="F17" s="21"/>
      <c r="G17" s="21"/>
      <c r="H17" s="21"/>
      <c r="I17" s="21"/>
      <c r="J17" s="21"/>
      <c r="K17" s="21"/>
      <c r="L17" s="21"/>
      <c r="M17" s="21"/>
      <c r="N17" s="21"/>
    </row>
    <row r="18" spans="1:16" ht="15.75" customHeight="1">
      <c r="A18" s="121" t="s">
        <v>123</v>
      </c>
      <c r="B18" s="122"/>
      <c r="C18" s="122"/>
      <c r="D18" s="123"/>
      <c r="E18" s="38"/>
      <c r="F18" s="21">
        <v>238067.29</v>
      </c>
      <c r="G18" s="21">
        <v>0</v>
      </c>
      <c r="H18" s="21">
        <f>F18+G18</f>
        <v>238067.29</v>
      </c>
      <c r="I18" s="21">
        <v>0</v>
      </c>
      <c r="J18" s="21">
        <v>0</v>
      </c>
      <c r="K18" s="21">
        <f>I18+J18</f>
        <v>0</v>
      </c>
      <c r="L18" s="21">
        <v>0</v>
      </c>
      <c r="M18" s="21">
        <v>0</v>
      </c>
      <c r="N18" s="21">
        <f>L18+M18</f>
        <v>0</v>
      </c>
      <c r="P18" s="56"/>
    </row>
    <row r="19" spans="1:16" ht="15.75" customHeight="1">
      <c r="A19" s="113"/>
      <c r="B19" s="114"/>
      <c r="C19" s="114"/>
      <c r="D19" s="115"/>
      <c r="E19" s="38"/>
      <c r="F19" s="21"/>
      <c r="G19" s="21"/>
      <c r="H19" s="21"/>
      <c r="I19" s="21"/>
      <c r="J19" s="21"/>
      <c r="K19" s="21"/>
      <c r="L19" s="21"/>
      <c r="M19" s="21"/>
      <c r="N19" s="21"/>
    </row>
    <row r="20" spans="1:16" ht="15.75" customHeight="1">
      <c r="A20" s="121" t="s">
        <v>187</v>
      </c>
      <c r="B20" s="122"/>
      <c r="C20" s="122"/>
      <c r="D20" s="123"/>
      <c r="E20" s="38"/>
      <c r="F20" s="21">
        <v>0</v>
      </c>
      <c r="G20" s="21">
        <v>1589222</v>
      </c>
      <c r="H20" s="21">
        <f>F20+G20</f>
        <v>1589222</v>
      </c>
      <c r="I20" s="21">
        <v>0</v>
      </c>
      <c r="J20" s="21">
        <v>0</v>
      </c>
      <c r="K20" s="21">
        <f>I20+J20</f>
        <v>0</v>
      </c>
      <c r="L20" s="21">
        <v>0</v>
      </c>
      <c r="M20" s="21">
        <v>0</v>
      </c>
      <c r="N20" s="21">
        <f>L20+M20</f>
        <v>0</v>
      </c>
      <c r="P20" s="10"/>
    </row>
    <row r="21" spans="1:16" ht="15.75" customHeight="1">
      <c r="A21" s="113"/>
      <c r="B21" s="114"/>
      <c r="C21" s="114"/>
      <c r="D21" s="115"/>
      <c r="E21" s="38"/>
      <c r="F21" s="21"/>
      <c r="G21" s="21"/>
      <c r="H21" s="21"/>
      <c r="I21" s="21"/>
      <c r="J21" s="21"/>
      <c r="K21" s="21"/>
      <c r="L21" s="21"/>
      <c r="M21" s="21"/>
      <c r="N21" s="21"/>
    </row>
    <row r="22" spans="1:16" ht="15.75" customHeight="1">
      <c r="A22" s="121" t="s">
        <v>155</v>
      </c>
      <c r="B22" s="122"/>
      <c r="C22" s="122"/>
      <c r="D22" s="123"/>
      <c r="E22" s="38"/>
      <c r="F22" s="21">
        <v>0</v>
      </c>
      <c r="G22" s="21">
        <v>44709500</v>
      </c>
      <c r="H22" s="21">
        <f>F22+G22</f>
        <v>44709500</v>
      </c>
      <c r="I22" s="21">
        <v>0</v>
      </c>
      <c r="J22" s="21">
        <v>0</v>
      </c>
      <c r="K22" s="21">
        <f>I22+J22</f>
        <v>0</v>
      </c>
      <c r="L22" s="21">
        <v>0</v>
      </c>
      <c r="M22" s="21">
        <v>0</v>
      </c>
      <c r="N22" s="21">
        <f>L22+M22</f>
        <v>0</v>
      </c>
    </row>
    <row r="23" spans="1:16" ht="15.75" customHeight="1">
      <c r="A23" s="113"/>
      <c r="B23" s="114"/>
      <c r="C23" s="114"/>
      <c r="D23" s="115"/>
      <c r="E23" s="38"/>
      <c r="F23" s="21"/>
      <c r="G23" s="21"/>
      <c r="H23" s="21"/>
      <c r="I23" s="21"/>
      <c r="J23" s="21"/>
      <c r="K23" s="21"/>
      <c r="L23" s="21"/>
      <c r="M23" s="21"/>
      <c r="N23" s="21"/>
    </row>
    <row r="24" spans="1:16" ht="15.75" customHeight="1">
      <c r="A24" s="121" t="s">
        <v>161</v>
      </c>
      <c r="B24" s="122"/>
      <c r="C24" s="122"/>
      <c r="D24" s="123"/>
      <c r="E24" s="38"/>
      <c r="F24" s="21">
        <v>1000000</v>
      </c>
      <c r="G24" s="21">
        <v>0</v>
      </c>
      <c r="H24" s="21">
        <f>F24+G24</f>
        <v>1000000</v>
      </c>
      <c r="I24" s="21">
        <v>0</v>
      </c>
      <c r="J24" s="21">
        <v>0</v>
      </c>
      <c r="K24" s="21">
        <f>I24+J24</f>
        <v>0</v>
      </c>
      <c r="L24" s="21">
        <v>0</v>
      </c>
      <c r="M24" s="21">
        <v>0</v>
      </c>
      <c r="N24" s="21">
        <f>L24+M24</f>
        <v>0</v>
      </c>
    </row>
    <row r="25" spans="1:16" ht="15.75" customHeight="1">
      <c r="A25" s="113"/>
      <c r="B25" s="114"/>
      <c r="C25" s="114"/>
      <c r="D25" s="115"/>
      <c r="E25" s="38"/>
      <c r="F25" s="21"/>
      <c r="G25" s="21"/>
      <c r="H25" s="21"/>
      <c r="I25" s="21"/>
      <c r="J25" s="21"/>
      <c r="K25" s="21"/>
      <c r="L25" s="21"/>
      <c r="M25" s="21"/>
      <c r="N25" s="21"/>
    </row>
    <row r="26" spans="1:16" ht="15.75" customHeight="1">
      <c r="A26" s="121" t="s">
        <v>185</v>
      </c>
      <c r="B26" s="122"/>
      <c r="C26" s="122"/>
      <c r="D26" s="123"/>
      <c r="E26" s="38"/>
      <c r="F26" s="21">
        <v>0</v>
      </c>
      <c r="G26" s="21">
        <v>1085100</v>
      </c>
      <c r="H26" s="21">
        <f>F26+G26</f>
        <v>1085100</v>
      </c>
      <c r="I26" s="21">
        <v>0</v>
      </c>
      <c r="J26" s="21">
        <v>0</v>
      </c>
      <c r="K26" s="21">
        <f>I26+J26</f>
        <v>0</v>
      </c>
      <c r="L26" s="21">
        <v>0</v>
      </c>
      <c r="M26" s="21">
        <v>0</v>
      </c>
      <c r="N26" s="21">
        <f>L26+M26</f>
        <v>0</v>
      </c>
    </row>
    <row r="27" spans="1:16" ht="15.75" customHeight="1">
      <c r="A27" s="113"/>
      <c r="B27" s="114"/>
      <c r="C27" s="114"/>
      <c r="D27" s="115"/>
      <c r="E27" s="38"/>
      <c r="F27" s="21"/>
      <c r="G27" s="21"/>
      <c r="H27" s="21"/>
      <c r="I27" s="21"/>
      <c r="J27" s="21"/>
      <c r="K27" s="21"/>
      <c r="L27" s="21"/>
      <c r="M27" s="21"/>
      <c r="N27" s="21"/>
    </row>
    <row r="28" spans="1:16" ht="15.75" customHeight="1">
      <c r="A28" s="121" t="s">
        <v>186</v>
      </c>
      <c r="B28" s="122"/>
      <c r="C28" s="122"/>
      <c r="D28" s="123"/>
      <c r="E28" s="38"/>
      <c r="F28" s="21">
        <v>0</v>
      </c>
      <c r="G28" s="21">
        <v>419383.1</v>
      </c>
      <c r="H28" s="21">
        <f>F28+G28</f>
        <v>419383.1</v>
      </c>
      <c r="I28" s="21">
        <v>0</v>
      </c>
      <c r="J28" s="21">
        <v>0</v>
      </c>
      <c r="K28" s="21">
        <f>I28+J28</f>
        <v>0</v>
      </c>
      <c r="L28" s="21">
        <v>0</v>
      </c>
      <c r="M28" s="21">
        <v>0</v>
      </c>
      <c r="N28" s="21">
        <f>L28+M28</f>
        <v>0</v>
      </c>
    </row>
    <row r="29" spans="1:16" ht="15.75" customHeight="1">
      <c r="A29" s="113"/>
      <c r="B29" s="114"/>
      <c r="C29" s="114"/>
      <c r="D29" s="115"/>
      <c r="E29" s="38"/>
      <c r="F29" s="21"/>
      <c r="G29" s="21"/>
      <c r="H29" s="21"/>
      <c r="I29" s="21"/>
      <c r="J29" s="21"/>
      <c r="K29" s="21"/>
      <c r="L29" s="21"/>
      <c r="M29" s="21"/>
      <c r="N29" s="21"/>
    </row>
    <row r="30" spans="1:16">
      <c r="A30" s="121" t="s">
        <v>149</v>
      </c>
      <c r="B30" s="122"/>
      <c r="C30" s="122"/>
      <c r="D30" s="123"/>
      <c r="E30" s="38"/>
      <c r="F30" s="21">
        <v>0</v>
      </c>
      <c r="G30" s="21">
        <v>228000</v>
      </c>
      <c r="H30" s="21">
        <f>F30+G30</f>
        <v>228000</v>
      </c>
      <c r="I30" s="21">
        <v>0</v>
      </c>
      <c r="J30" s="21">
        <v>0</v>
      </c>
      <c r="K30" s="21">
        <f>I30+J30</f>
        <v>0</v>
      </c>
      <c r="L30" s="21">
        <v>0</v>
      </c>
      <c r="M30" s="21">
        <v>0</v>
      </c>
      <c r="N30" s="21">
        <f>L30+M30</f>
        <v>0</v>
      </c>
    </row>
    <row r="31" spans="1:16">
      <c r="A31" s="113"/>
      <c r="B31" s="114"/>
      <c r="C31" s="114"/>
      <c r="D31" s="115"/>
      <c r="E31" s="38"/>
      <c r="F31" s="21"/>
      <c r="G31" s="21"/>
      <c r="H31" s="21"/>
      <c r="I31" s="21"/>
      <c r="J31" s="21"/>
      <c r="K31" s="21"/>
      <c r="L31" s="21"/>
      <c r="M31" s="21"/>
      <c r="N31" s="21"/>
    </row>
    <row r="32" spans="1:16">
      <c r="A32" s="118" t="s">
        <v>50</v>
      </c>
      <c r="B32" s="119"/>
      <c r="C32" s="119"/>
      <c r="D32" s="120"/>
      <c r="E32" s="39"/>
      <c r="F32" s="22">
        <f t="shared" ref="F32:N32" si="0">SUM(F8:F30)</f>
        <v>87839545.090000004</v>
      </c>
      <c r="G32" s="22">
        <f t="shared" si="0"/>
        <v>49583562.100000001</v>
      </c>
      <c r="H32" s="22">
        <f t="shared" si="0"/>
        <v>137423107.19</v>
      </c>
      <c r="I32" s="22">
        <f t="shared" si="0"/>
        <v>3709000</v>
      </c>
      <c r="J32" s="22">
        <f t="shared" si="0"/>
        <v>0</v>
      </c>
      <c r="K32" s="22">
        <f t="shared" si="0"/>
        <v>3709000</v>
      </c>
      <c r="L32" s="22">
        <f t="shared" si="0"/>
        <v>3907000</v>
      </c>
      <c r="M32" s="22">
        <f t="shared" si="0"/>
        <v>0</v>
      </c>
      <c r="N32" s="22">
        <f t="shared" si="0"/>
        <v>3907000</v>
      </c>
    </row>
    <row r="33" spans="1:21">
      <c r="A33" s="20"/>
      <c r="B33" s="20"/>
      <c r="C33" s="20"/>
      <c r="D33" s="20"/>
      <c r="E33" s="20"/>
      <c r="F33" s="11"/>
      <c r="G33" s="11"/>
      <c r="H33" s="11"/>
    </row>
    <row r="34" spans="1:21">
      <c r="A34" s="20"/>
      <c r="B34" s="20"/>
      <c r="C34" s="20"/>
      <c r="D34" s="20"/>
      <c r="E34" s="20"/>
      <c r="F34" s="11"/>
      <c r="G34" s="11"/>
      <c r="H34" s="11"/>
    </row>
    <row r="35" spans="1:21" ht="15.75">
      <c r="A35" s="19"/>
      <c r="B35" s="20"/>
      <c r="C35" s="20"/>
      <c r="D35" s="20"/>
      <c r="E35" s="20"/>
      <c r="F35" s="11"/>
      <c r="G35" s="11"/>
      <c r="H35" s="11"/>
    </row>
    <row r="36" spans="1:21">
      <c r="H36" s="116"/>
      <c r="I36" s="116"/>
      <c r="J36" s="116"/>
      <c r="K36" s="116"/>
      <c r="L36" s="20"/>
      <c r="M36" s="51"/>
      <c r="N36" s="51"/>
      <c r="O36" s="51"/>
      <c r="P36" s="51"/>
      <c r="Q36" s="51"/>
      <c r="R36" s="51"/>
      <c r="S36" s="51"/>
      <c r="T36" s="51"/>
      <c r="U36" s="51"/>
    </row>
  </sheetData>
  <mergeCells count="31">
    <mergeCell ref="A14:D14"/>
    <mergeCell ref="A15:D15"/>
    <mergeCell ref="A23:D23"/>
    <mergeCell ref="A25:D25"/>
    <mergeCell ref="A27:D27"/>
    <mergeCell ref="A18:D18"/>
    <mergeCell ref="A19:D19"/>
    <mergeCell ref="A30:D30"/>
    <mergeCell ref="A17:C17"/>
    <mergeCell ref="A21:D21"/>
    <mergeCell ref="A22:D22"/>
    <mergeCell ref="A24:D24"/>
    <mergeCell ref="A26:D26"/>
    <mergeCell ref="A28:D28"/>
    <mergeCell ref="A29:D29"/>
    <mergeCell ref="A31:D31"/>
    <mergeCell ref="H36:K36"/>
    <mergeCell ref="F1:N1"/>
    <mergeCell ref="F2:N2"/>
    <mergeCell ref="A3:N3"/>
    <mergeCell ref="A5:N5"/>
    <mergeCell ref="A32:D32"/>
    <mergeCell ref="A8:D8"/>
    <mergeCell ref="A7:D7"/>
    <mergeCell ref="A9:D9"/>
    <mergeCell ref="A12:D12"/>
    <mergeCell ref="A13:D13"/>
    <mergeCell ref="A20:D20"/>
    <mergeCell ref="A10:D10"/>
    <mergeCell ref="A11:D11"/>
    <mergeCell ref="A16:D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Вед.струк.</vt:lpstr>
      <vt:lpstr>Общий расчет</vt:lpstr>
      <vt:lpstr>Измен.по межбюдж.трансф.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Надежда Никифорова</cp:lastModifiedBy>
  <cp:lastPrinted>2022-09-12T09:49:06Z</cp:lastPrinted>
  <dcterms:created xsi:type="dcterms:W3CDTF">1996-10-08T23:32:33Z</dcterms:created>
  <dcterms:modified xsi:type="dcterms:W3CDTF">2022-09-13T12:39:22Z</dcterms:modified>
</cp:coreProperties>
</file>